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B:\УК\Коммерческий департамент\Служба продаж\Отдел трейд-маркетинга\Текущая\Прайс\2026\Прайс-лист с 01.01.2026\Технические\"/>
    </mc:Choice>
  </mc:AlternateContent>
  <xr:revisionPtr revIDLastSave="0" documentId="13_ncr:1_{50947D43-51A7-4C85-9A7E-1C8E70261B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Бесшовка" sheetId="1" r:id="rId1"/>
  </sheets>
  <definedNames>
    <definedName name="_xlnm.Print_Area" localSheetId="0">Бесшовка!$B$1:$M$71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60" i="1"/>
  <c r="G58" i="1"/>
  <c r="G57" i="1"/>
  <c r="G56" i="1"/>
  <c r="G54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26" i="1"/>
  <c r="G22" i="1"/>
  <c r="G17" i="1"/>
  <c r="G10" i="1"/>
  <c r="G27" i="1"/>
  <c r="G6" i="1"/>
  <c r="G35" i="1" l="1"/>
  <c r="G34" i="1"/>
  <c r="G33" i="1"/>
  <c r="G32" i="1"/>
  <c r="G31" i="1"/>
  <c r="G30" i="1"/>
  <c r="G29" i="1"/>
  <c r="G28" i="1"/>
</calcChain>
</file>

<file path=xl/sharedStrings.xml><?xml version="1.0" encoding="utf-8"?>
<sst xmlns="http://schemas.openxmlformats.org/spreadsheetml/2006/main" count="105" uniqueCount="82">
  <si>
    <t>ПРАЙС-ЛИСТ НА РАЗМЕЩЕНИЕ РЕКЛАМЫ В 2ГИС</t>
  </si>
  <si>
    <t>ГЕОКОНТЕКСТНАЯ РЕКЛАМА</t>
  </si>
  <si>
    <t>Пакетные позиции</t>
  </si>
  <si>
    <t>не бартер</t>
  </si>
  <si>
    <t>Приоритеты в рубрике</t>
  </si>
  <si>
    <t xml:space="preserve">МЕДИЙНАЯ РЕКЛАМА   </t>
  </si>
  <si>
    <t>Smart-баннер</t>
  </si>
  <si>
    <t>Баннер на стартовом экране</t>
  </si>
  <si>
    <t>Баннер на стартовом экране (с видео)</t>
  </si>
  <si>
    <t>Стоимость, условия оказания Услуг/Дополнительных услуг, не перечисленных в настоящем прайс-листе, в т. ч. в рамках проведения спецпроектов, определяются Исполнителем в индивидуальном порядке и согласуются Сторонами</t>
  </si>
  <si>
    <t>Дополнительные (информационные) услуги</t>
  </si>
  <si>
    <t>Наименование Дополнительных услуг/работ</t>
  </si>
  <si>
    <t>Описание Дополнительных услуг/работ</t>
  </si>
  <si>
    <t>Стоимость оказания Дополнительных услуг в месяц, руб. (в том числе НДС)/ Дополнительных работ, 1 шт, руб. (в том числе НДС)</t>
  </si>
  <si>
    <t>управление (удаление Фотографий, размещенных пользователями сервисов, предоставляемых партнерами Исполнителя и доводимых до сведения Пользователей совместно с Продуктами 2ГИС с использованием сервиса API партнеров Исполнителя; изменение порядка отображения Фотографий)</t>
  </si>
  <si>
    <t>стоимость Дополнительных услуг включена в стоимость размещения рекламных материалов</t>
  </si>
  <si>
    <t>Управление (выбор Отзыва, который будет верхнем в ленте всех Отзывов)</t>
  </si>
  <si>
    <t>Предоставление Заказчику доступа к дополнительным функциональным возможностям Платформы, связанным с управлением Фотографиями, привязанными к информации о Заказчике, указанной в Справочнике организаций12</t>
  </si>
  <si>
    <t>В стоимость включены 6 ежемесячных выпусков c учетом НДС</t>
  </si>
  <si>
    <t>Баннер в геообъектах</t>
  </si>
  <si>
    <t>КОНТЕКСТНО-МЕДИЙНАЯ РЕКЛАМА</t>
  </si>
  <si>
    <t>Рекламный блок в поисковой подсказке</t>
  </si>
  <si>
    <t>Место размещения</t>
  </si>
  <si>
    <t>Реклама / Рекламный материал</t>
  </si>
  <si>
    <t>Логотип в списке рубрик (1 уровень)</t>
  </si>
  <si>
    <t>Логотип в списке рубрик (4 уровень)</t>
  </si>
  <si>
    <t>Логотип в списке рубрик (2 уровень)</t>
  </si>
  <si>
    <t>Логотип в списке рубрик (3 уровень)</t>
  </si>
  <si>
    <t>Премиум-логотип на карте</t>
  </si>
  <si>
    <t>Логотип на карте в масштабе города</t>
  </si>
  <si>
    <t>Баннер на дашборде (мобильная версия)</t>
  </si>
  <si>
    <t>Контекстный рекламный блок в выдаче</t>
  </si>
  <si>
    <t>Билборд на экране построения маршрута</t>
  </si>
  <si>
    <t>Приоритет карточки организации 1-го порядка в рубрике</t>
  </si>
  <si>
    <t>Приоритет карточки организации 2-го порядка в рубрике</t>
  </si>
  <si>
    <t>Приоритет карточки организации 3-го порядка в рубрике</t>
  </si>
  <si>
    <t>Приоритет карточки организации 4-го порядка в рубрике</t>
  </si>
  <si>
    <t>Приоритет карточки организации  5-го порядка в рубрике</t>
  </si>
  <si>
    <t>Приоритет карточки организации 6-го порядка в рубрике</t>
  </si>
  <si>
    <t>Приоритет карточки организации 7-го порядка в рубрике</t>
  </si>
  <si>
    <t>Приоритет карточки организации  8-го порядка в рубрике</t>
  </si>
  <si>
    <t>Приоритет карточки организации  9-го порядка в рубрике</t>
  </si>
  <si>
    <t>Приоритет карточки организации  10-го порядка в рубрике</t>
  </si>
  <si>
    <t>Интернет-площадка 2gis.ru на основе Cправочника организаций 2ГИС; Электронный справочник на основе Справочника организаций 2ГИС (мобильная версия 2ГИС 4.0 и выше)</t>
  </si>
  <si>
    <r>
      <t>Рекламная ссылка в карточке компании</t>
    </r>
    <r>
      <rPr>
        <vertAlign val="superscript"/>
        <sz val="16"/>
        <rFont val="Calibri"/>
        <family val="2"/>
        <charset val="204"/>
        <scheme val="minor"/>
      </rPr>
      <t>3</t>
    </r>
  </si>
  <si>
    <t>Сторис в карточке компании</t>
  </si>
  <si>
    <r>
      <t>Предоставление Заказчику возможности разместить в Профиле Рекламируемого предприятия в Справочнике организаций Логотип, Кнопку действия</t>
    </r>
    <r>
      <rPr>
        <vertAlign val="superscript"/>
        <sz val="16"/>
        <rFont val="Calibri"/>
        <family val="2"/>
        <charset val="204"/>
        <scheme val="minor"/>
      </rPr>
      <t>7</t>
    </r>
    <r>
      <rPr>
        <sz val="16"/>
        <rFont val="Calibri"/>
        <family val="2"/>
        <charset val="204"/>
        <scheme val="minor"/>
      </rPr>
      <t>, изменить цвет верхнего поля или добавить фоновое изображение в область верхнего поля</t>
    </r>
    <r>
      <rPr>
        <vertAlign val="superscript"/>
        <sz val="16"/>
        <rFont val="Calibri"/>
        <family val="2"/>
        <charset val="204"/>
        <scheme val="minor"/>
      </rPr>
      <t>8</t>
    </r>
    <r>
      <rPr>
        <sz val="16"/>
        <rFont val="Calibri"/>
        <family val="2"/>
        <charset val="204"/>
        <scheme val="minor"/>
      </rPr>
      <t xml:space="preserve"> в Профиле Рекламируемого предприятия в Справочнике организаций </t>
    </r>
  </si>
  <si>
    <t>Логотип в поисковом маркере</t>
  </si>
  <si>
    <t>Объявление под поисковым маркером</t>
  </si>
  <si>
    <r>
      <t>Объявление в поисковой выдаче</t>
    </r>
    <r>
      <rPr>
        <vertAlign val="superscript"/>
        <sz val="16"/>
        <rFont val="Calibri"/>
        <family val="2"/>
        <charset val="204"/>
        <scheme val="minor"/>
      </rPr>
      <t>3</t>
    </r>
  </si>
  <si>
    <t>Подключение объявления в поисковой выдаче</t>
  </si>
  <si>
    <t>Электронный справочник на основе Справочника организаций 2ГИС (мобильная версия 2ГИС 4.0 и выше)</t>
  </si>
  <si>
    <t>Интернет-площадка 2gis.ru на основе Cправочника организаций 2ГИС</t>
  </si>
  <si>
    <t>Логотип на дашборде (1 уровень)</t>
  </si>
  <si>
    <t>Логотип на дашборде (2 уровень)</t>
  </si>
  <si>
    <t>баннер в геообъектах, баннер в объектах городского транспорта</t>
  </si>
  <si>
    <t>Рекламный блок в фотогалерее</t>
  </si>
  <si>
    <t>Рекламный блок в поисковой выдаче</t>
  </si>
  <si>
    <r>
      <t>*</t>
    </r>
    <r>
      <rPr>
        <vertAlign val="superscript"/>
        <sz val="16"/>
        <rFont val="Calibri"/>
        <family val="2"/>
        <charset val="204"/>
        <scheme val="minor"/>
      </rPr>
      <t>10</t>
    </r>
    <r>
      <rPr>
        <sz val="16"/>
        <rFont val="Calibri"/>
        <family val="2"/>
        <charset val="204"/>
        <scheme val="minor"/>
      </rPr>
      <t xml:space="preserve"> Логотип на карте для пакета входит в стоимость пакета «Премиум-карточка (МП)» и закрепляется за одним филиалом по выбору Заказчика. Выбранный логотип указывается в Бланке заказа</t>
    </r>
  </si>
  <si>
    <t>Баннер в пешей навигации и поиске проезда</t>
  </si>
  <si>
    <t>баннер в пешей навигации, баннер в поиске проезда на автомобиле, баннер в поиске проезда на общественном транспорте.</t>
  </si>
  <si>
    <t>Стоимость Дополнительных услуг включена в стоимость размещения рекламных материалов</t>
  </si>
  <si>
    <r>
      <t>Предоставление Заказчику доступа к дополнительным функциональным возможностям Платформы, связанным с управлением Фотографиями, привязанными к информации о Заказчике, указанной в Справочнике организаций</t>
    </r>
    <r>
      <rPr>
        <vertAlign val="superscript"/>
        <sz val="16"/>
        <rFont val="Calibri"/>
        <family val="2"/>
        <charset val="204"/>
        <scheme val="minor"/>
      </rPr>
      <t>12</t>
    </r>
  </si>
  <si>
    <r>
      <t>Предоставление Заказчику доступа к дополнительным функциональным возможностям Платформы, связанным с управлением Отзывами, привязанными к информации о Заказчике, указанной в Справочнике организаций</t>
    </r>
    <r>
      <rPr>
        <vertAlign val="superscript"/>
        <sz val="8"/>
        <rFont val="Calibri"/>
        <family val="2"/>
        <charset val="204"/>
      </rPr>
      <t>12</t>
    </r>
  </si>
  <si>
    <t>Предоставление Заказчику доступа к дополнительным функциональным возможностям Платформы, связанным с управлением данными о вакансиях рекламируемого предприятия, привязанными к информации о Заказчике, указанной в Справочнике организаций</t>
  </si>
  <si>
    <t>Управление (предоставление данных Заказчиком, удаление данных Заказчиком)</t>
  </si>
  <si>
    <t>Предоставление Заказчику доступа к дополнительным функциональным возможностям Платформы, связанным с сервисом "Геометр"</t>
  </si>
  <si>
    <t>Бесшовная карта России</t>
  </si>
  <si>
    <t>Пакет «Лайт Медиа» (Россия)</t>
  </si>
  <si>
    <t>Подключение в другие рубрики для пакета Медиа (Россия)</t>
  </si>
  <si>
    <t>Цена указана за 1 адрес</t>
  </si>
  <si>
    <t>ОТЗЫВЫ ПРО</t>
  </si>
  <si>
    <t>Наименование сервиса</t>
  </si>
  <si>
    <t>Описание предоставления сервиса</t>
  </si>
  <si>
    <t>Сервис "Отзывы Про"</t>
  </si>
  <si>
    <t xml:space="preserve">Позиция доступна для покупки компаниям, у которых от 1 до 10 филиалов включительно </t>
  </si>
  <si>
    <r>
      <t>Логотип на карте для пакета</t>
    </r>
    <r>
      <rPr>
        <vertAlign val="superscript"/>
        <sz val="16"/>
        <rFont val="Calibri"/>
        <family val="2"/>
        <charset val="204"/>
        <scheme val="minor"/>
      </rPr>
      <t>10</t>
    </r>
  </si>
  <si>
    <r>
      <t>Предоставление Заказчику возможности разместить в Профиле Рекламируемого предприятия в Справочнике организаций Логотип, Кнопку действия</t>
    </r>
    <r>
      <rPr>
        <vertAlign val="superscript"/>
        <sz val="16"/>
        <rFont val="Calibri"/>
        <family val="2"/>
        <charset val="204"/>
        <scheme val="minor"/>
      </rPr>
      <t>7</t>
    </r>
    <r>
      <rPr>
        <sz val="16"/>
        <rFont val="Calibri"/>
        <family val="2"/>
        <charset val="204"/>
        <scheme val="minor"/>
      </rPr>
      <t>, Скидки изменить цвет верхнего поля или добавить фоновое изображение в область верхнего поля</t>
    </r>
    <r>
      <rPr>
        <vertAlign val="superscript"/>
        <sz val="16"/>
        <rFont val="Calibri"/>
        <family val="2"/>
        <charset val="204"/>
        <scheme val="minor"/>
      </rPr>
      <t>8</t>
    </r>
    <r>
      <rPr>
        <sz val="16"/>
        <rFont val="Calibri"/>
        <family val="2"/>
        <charset val="204"/>
        <scheme val="minor"/>
      </rPr>
      <t xml:space="preserve"> в Профиле Рекламируемого предприятия в Справочнике организаций</t>
    </r>
  </si>
  <si>
    <t>Пакет «Премиум-карточка (МП)»</t>
  </si>
  <si>
    <t xml:space="preserve">Стоимость 1 сублицензии, руб. за 1 месяц (в том числе НДС) </t>
  </si>
  <si>
    <t>«Геометр» — геоаналитический сервис, который помогает фирмам проанализировать активность своих пользователей, портрет аудитории и посмотреть такую же аналитику по похожим компаниям. Сервис «Геометр» доступен для рекламодателей при приобретении пакета «Премиум-карточка (МП)»,«Лайт Медиа» по которым набралось достаточно данных для отображения отчётов, в полном объеме.</t>
  </si>
  <si>
    <t>Баннер в фотогалерее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</si>
</sst>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_-* #,##0_р_._-;\-* #,##0_р_._-;_-* \-??_р_.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6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sz val="2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sz val="36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28"/>
      <color indexed="21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vertAlign val="superscript"/>
      <sz val="16"/>
      <name val="Calibri"/>
      <family val="2"/>
      <charset val="204"/>
      <scheme val="minor"/>
    </font>
    <font>
      <vertAlign val="superscript"/>
      <sz val="8"/>
      <name val="Calibri"/>
      <family val="2"/>
      <charset val="204"/>
    </font>
    <font>
      <sz val="18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1" fillId="0" borderId="0"/>
    <xf numFmtId="0" fontId="13" fillId="0" borderId="0"/>
    <xf numFmtId="0" fontId="13" fillId="0" borderId="0"/>
  </cellStyleXfs>
  <cellXfs count="26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 wrapText="1"/>
    </xf>
    <xf numFmtId="0" fontId="8" fillId="2" borderId="0" xfId="1" applyFont="1" applyFill="1" applyAlignment="1">
      <alignment vertical="center"/>
    </xf>
    <xf numFmtId="0" fontId="9" fillId="2" borderId="0" xfId="2" applyNumberFormat="1" applyFont="1" applyFill="1" applyBorder="1" applyAlignment="1" applyProtection="1">
      <alignment horizontal="left" vertical="center" wrapText="1"/>
    </xf>
    <xf numFmtId="0" fontId="2" fillId="2" borderId="0" xfId="2" applyNumberFormat="1" applyFont="1" applyFill="1" applyBorder="1" applyAlignment="1" applyProtection="1">
      <alignment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3" applyNumberFormat="1" applyFont="1" applyFill="1" applyBorder="1" applyAlignment="1" applyProtection="1">
      <alignment horizontal="left" vertical="center" wrapText="1"/>
    </xf>
    <xf numFmtId="3" fontId="2" fillId="2" borderId="0" xfId="3" applyNumberFormat="1" applyFont="1" applyFill="1" applyBorder="1" applyAlignment="1" applyProtection="1">
      <alignment horizontal="left" vertical="center" wrapText="1"/>
    </xf>
    <xf numFmtId="4" fontId="11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65" fontId="11" fillId="0" borderId="0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>
      <alignment vertical="center"/>
    </xf>
    <xf numFmtId="0" fontId="17" fillId="2" borderId="0" xfId="1" applyFont="1" applyFill="1" applyAlignment="1">
      <alignment vertical="center" wrapText="1"/>
    </xf>
    <xf numFmtId="0" fontId="12" fillId="6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65" fontId="2" fillId="0" borderId="0" xfId="3" applyNumberFormat="1" applyFont="1" applyFill="1" applyBorder="1" applyAlignment="1" applyProtection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8" fillId="2" borderId="0" xfId="1" applyFont="1" applyFill="1" applyAlignment="1">
      <alignment vertical="center" wrapText="1"/>
    </xf>
    <xf numFmtId="2" fontId="18" fillId="2" borderId="0" xfId="1" applyNumberFormat="1" applyFont="1" applyFill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4" fontId="11" fillId="2" borderId="2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/>
    </xf>
    <xf numFmtId="0" fontId="4" fillId="3" borderId="2" xfId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/>
    </xf>
    <xf numFmtId="0" fontId="10" fillId="4" borderId="2" xfId="1" applyFont="1" applyFill="1" applyBorder="1" applyAlignment="1">
      <alignment vertical="center"/>
    </xf>
    <xf numFmtId="0" fontId="4" fillId="3" borderId="50" xfId="1" applyFont="1" applyFill="1" applyBorder="1" applyAlignment="1">
      <alignment vertical="center"/>
    </xf>
    <xf numFmtId="0" fontId="4" fillId="3" borderId="51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0" fillId="4" borderId="52" xfId="1" applyFont="1" applyFill="1" applyBorder="1" applyAlignment="1">
      <alignment vertical="center"/>
    </xf>
    <xf numFmtId="3" fontId="2" fillId="2" borderId="0" xfId="3" applyNumberFormat="1" applyFont="1" applyFill="1" applyBorder="1" applyAlignment="1" applyProtection="1">
      <alignment vertical="center" wrapText="1"/>
    </xf>
    <xf numFmtId="165" fontId="2" fillId="5" borderId="3" xfId="3" applyNumberFormat="1" applyFont="1" applyFill="1" applyBorder="1" applyAlignment="1">
      <alignment vertical="center" wrapText="1"/>
    </xf>
    <xf numFmtId="4" fontId="11" fillId="2" borderId="0" xfId="1" applyNumberFormat="1" applyFont="1" applyFill="1" applyBorder="1" applyAlignment="1">
      <alignment vertical="center"/>
    </xf>
    <xf numFmtId="0" fontId="2" fillId="2" borderId="32" xfId="3" applyNumberFormat="1" applyFont="1" applyFill="1" applyBorder="1" applyAlignment="1" applyProtection="1">
      <alignment vertical="center" wrapText="1"/>
      <protection locked="0"/>
    </xf>
    <xf numFmtId="0" fontId="2" fillId="2" borderId="41" xfId="3" applyNumberFormat="1" applyFont="1" applyFill="1" applyBorder="1" applyAlignment="1" applyProtection="1">
      <alignment vertical="center" wrapText="1"/>
      <protection locked="0"/>
    </xf>
    <xf numFmtId="3" fontId="2" fillId="2" borderId="41" xfId="3" applyNumberFormat="1" applyFont="1" applyFill="1" applyBorder="1" applyAlignment="1" applyProtection="1">
      <alignment vertical="center" wrapText="1"/>
    </xf>
    <xf numFmtId="0" fontId="2" fillId="0" borderId="41" xfId="5" applyFont="1" applyBorder="1" applyAlignment="1">
      <alignment horizontal="justify" vertical="center" wrapText="1"/>
    </xf>
    <xf numFmtId="0" fontId="2" fillId="2" borderId="41" xfId="3" applyNumberFormat="1" applyFont="1" applyFill="1" applyBorder="1" applyAlignment="1" applyProtection="1">
      <alignment horizontal="left" vertical="center" wrapText="1"/>
      <protection locked="0"/>
    </xf>
    <xf numFmtId="3" fontId="2" fillId="2" borderId="63" xfId="3" applyNumberFormat="1" applyFont="1" applyFill="1" applyBorder="1" applyAlignment="1" applyProtection="1">
      <alignment vertical="center" wrapText="1"/>
    </xf>
    <xf numFmtId="0" fontId="2" fillId="0" borderId="64" xfId="5" applyFont="1" applyBorder="1" applyAlignment="1">
      <alignment horizontal="justify" vertical="center" wrapText="1"/>
    </xf>
    <xf numFmtId="0" fontId="2" fillId="2" borderId="64" xfId="3" applyNumberFormat="1" applyFont="1" applyFill="1" applyBorder="1" applyAlignment="1" applyProtection="1">
      <alignment horizontal="left" vertical="center" wrapText="1"/>
      <protection locked="0"/>
    </xf>
    <xf numFmtId="0" fontId="2" fillId="2" borderId="65" xfId="3" applyNumberFormat="1" applyFont="1" applyFill="1" applyBorder="1" applyAlignment="1" applyProtection="1">
      <alignment horizontal="left" vertical="center" wrapText="1"/>
      <protection locked="0"/>
    </xf>
    <xf numFmtId="165" fontId="2" fillId="5" borderId="23" xfId="3" applyNumberFormat="1" applyFont="1" applyFill="1" applyBorder="1" applyAlignment="1">
      <alignment vertical="center" wrapText="1"/>
    </xf>
    <xf numFmtId="165" fontId="2" fillId="5" borderId="46" xfId="3" applyNumberFormat="1" applyFont="1" applyFill="1" applyBorder="1" applyAlignment="1">
      <alignment vertical="center" wrapText="1"/>
    </xf>
    <xf numFmtId="3" fontId="2" fillId="2" borderId="12" xfId="3" applyNumberFormat="1" applyFont="1" applyFill="1" applyBorder="1" applyAlignment="1">
      <alignment vertical="center" wrapText="1"/>
    </xf>
    <xf numFmtId="3" fontId="2" fillId="2" borderId="19" xfId="3" applyNumberFormat="1" applyFont="1" applyFill="1" applyBorder="1" applyAlignment="1">
      <alignment vertical="center" wrapText="1"/>
    </xf>
    <xf numFmtId="0" fontId="2" fillId="0" borderId="60" xfId="0" applyFont="1" applyFill="1" applyBorder="1" applyAlignment="1">
      <alignment vertical="center" wrapText="1"/>
    </xf>
    <xf numFmtId="165" fontId="2" fillId="5" borderId="0" xfId="3" applyNumberFormat="1" applyFont="1" applyFill="1" applyBorder="1" applyAlignment="1" applyProtection="1">
      <alignment horizontal="center" vertical="center" wrapText="1"/>
    </xf>
    <xf numFmtId="165" fontId="11" fillId="5" borderId="1" xfId="3" applyNumberFormat="1" applyFont="1" applyFill="1" applyBorder="1" applyAlignment="1" applyProtection="1">
      <alignment horizontal="center" vertical="center" wrapText="1"/>
    </xf>
    <xf numFmtId="165" fontId="11" fillId="5" borderId="2" xfId="3" applyNumberFormat="1" applyFont="1" applyFill="1" applyBorder="1" applyAlignment="1" applyProtection="1">
      <alignment horizontal="center" vertical="center" wrapText="1"/>
    </xf>
    <xf numFmtId="165" fontId="11" fillId="5" borderId="3" xfId="3" applyNumberFormat="1" applyFont="1" applyFill="1" applyBorder="1" applyAlignment="1" applyProtection="1">
      <alignment horizontal="center" vertical="center" wrapText="1"/>
    </xf>
    <xf numFmtId="165" fontId="2" fillId="5" borderId="13" xfId="3" applyNumberFormat="1" applyFont="1" applyFill="1" applyBorder="1" applyAlignment="1" applyProtection="1">
      <alignment horizontal="center" vertical="center" wrapText="1"/>
    </xf>
    <xf numFmtId="165" fontId="2" fillId="5" borderId="50" xfId="3" applyNumberFormat="1" applyFont="1" applyFill="1" applyBorder="1" applyAlignment="1" applyProtection="1">
      <alignment horizontal="center" vertical="center" wrapText="1"/>
    </xf>
    <xf numFmtId="165" fontId="2" fillId="5" borderId="51" xfId="3" applyNumberFormat="1" applyFont="1" applyFill="1" applyBorder="1" applyAlignment="1" applyProtection="1">
      <alignment horizontal="center" vertical="center" wrapText="1"/>
    </xf>
    <xf numFmtId="165" fontId="2" fillId="5" borderId="0" xfId="3" applyNumberFormat="1" applyFont="1" applyFill="1" applyBorder="1" applyAlignment="1">
      <alignment vertical="center" wrapText="1"/>
    </xf>
    <xf numFmtId="165" fontId="2" fillId="5" borderId="58" xfId="3" applyNumberFormat="1" applyFont="1" applyFill="1" applyBorder="1" applyAlignment="1">
      <alignment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0" fillId="8" borderId="1" xfId="2" applyFont="1" applyFill="1" applyBorder="1" applyAlignment="1">
      <alignment vertical="center" wrapText="1"/>
    </xf>
    <xf numFmtId="0" fontId="10" fillId="8" borderId="2" xfId="2" applyFont="1" applyFill="1" applyBorder="1" applyAlignment="1">
      <alignment vertical="center" wrapText="1"/>
    </xf>
    <xf numFmtId="0" fontId="2" fillId="2" borderId="11" xfId="1" applyFont="1" applyFill="1" applyBorder="1" applyAlignment="1">
      <alignment vertical="center"/>
    </xf>
    <xf numFmtId="3" fontId="2" fillId="2" borderId="18" xfId="3" applyNumberFormat="1" applyFont="1" applyFill="1" applyBorder="1" applyAlignment="1">
      <alignment vertical="center" wrapText="1"/>
    </xf>
    <xf numFmtId="0" fontId="15" fillId="2" borderId="0" xfId="2" applyNumberFormat="1" applyFont="1" applyFill="1" applyBorder="1" applyAlignment="1" applyProtection="1">
      <alignment horizontal="left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2" xfId="2" applyFont="1" applyFill="1" applyBorder="1" applyAlignment="1">
      <alignment horizontal="left" vertical="center" wrapText="1"/>
    </xf>
    <xf numFmtId="0" fontId="10" fillId="4" borderId="73" xfId="2" applyFont="1" applyFill="1" applyBorder="1" applyAlignment="1">
      <alignment horizontal="center" vertical="center" wrapText="1"/>
    </xf>
    <xf numFmtId="0" fontId="10" fillId="4" borderId="74" xfId="2" applyFont="1" applyFill="1" applyBorder="1" applyAlignment="1">
      <alignment horizontal="center" vertical="center" wrapText="1"/>
    </xf>
    <xf numFmtId="0" fontId="10" fillId="4" borderId="75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8" fillId="8" borderId="1" xfId="2" applyFont="1" applyFill="1" applyBorder="1" applyAlignment="1">
      <alignment horizontal="center" vertical="center" wrapText="1"/>
    </xf>
    <xf numFmtId="0" fontId="18" fillId="8" borderId="2" xfId="2" applyFont="1" applyFill="1" applyBorder="1" applyAlignment="1">
      <alignment horizontal="center" vertical="center" wrapText="1"/>
    </xf>
    <xf numFmtId="0" fontId="18" fillId="8" borderId="3" xfId="2" applyFont="1" applyFill="1" applyBorder="1" applyAlignment="1">
      <alignment horizontal="center" vertical="center" wrapText="1"/>
    </xf>
    <xf numFmtId="0" fontId="22" fillId="2" borderId="1" xfId="2" applyNumberFormat="1" applyFont="1" applyFill="1" applyBorder="1" applyAlignment="1" applyProtection="1">
      <alignment horizontal="center" vertical="center" wrapText="1"/>
    </xf>
    <xf numFmtId="0" fontId="22" fillId="2" borderId="2" xfId="2" applyNumberFormat="1" applyFont="1" applyFill="1" applyBorder="1" applyAlignment="1" applyProtection="1">
      <alignment horizontal="center" vertical="center" wrapText="1"/>
    </xf>
    <xf numFmtId="0" fontId="22" fillId="2" borderId="3" xfId="2" applyNumberFormat="1" applyFont="1" applyFill="1" applyBorder="1" applyAlignment="1" applyProtection="1">
      <alignment horizontal="center" vertical="center" wrapText="1"/>
    </xf>
    <xf numFmtId="0" fontId="2" fillId="0" borderId="0" xfId="4" applyFont="1" applyAlignment="1">
      <alignment vertical="center" wrapText="1"/>
    </xf>
    <xf numFmtId="3" fontId="2" fillId="2" borderId="13" xfId="3" applyNumberFormat="1" applyFont="1" applyFill="1" applyBorder="1" applyAlignment="1" applyProtection="1">
      <alignment horizontal="center" vertical="center" wrapText="1"/>
    </xf>
    <xf numFmtId="3" fontId="2" fillId="2" borderId="51" xfId="3" applyNumberFormat="1" applyFont="1" applyFill="1" applyBorder="1" applyAlignment="1" applyProtection="1">
      <alignment horizontal="center" vertical="center" wrapText="1"/>
    </xf>
    <xf numFmtId="3" fontId="2" fillId="2" borderId="57" xfId="3" applyNumberFormat="1" applyFont="1" applyFill="1" applyBorder="1" applyAlignment="1" applyProtection="1">
      <alignment horizontal="center" vertical="center" wrapText="1"/>
    </xf>
    <xf numFmtId="3" fontId="2" fillId="2" borderId="58" xfId="3" applyNumberFormat="1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3" fontId="2" fillId="2" borderId="17" xfId="3" applyNumberFormat="1" applyFont="1" applyFill="1" applyBorder="1" applyAlignment="1">
      <alignment horizontal="left" vertical="center" wrapText="1"/>
    </xf>
    <xf numFmtId="3" fontId="2" fillId="2" borderId="18" xfId="3" applyNumberFormat="1" applyFont="1" applyFill="1" applyBorder="1" applyAlignment="1">
      <alignment horizontal="left" vertical="center" wrapText="1"/>
    </xf>
    <xf numFmtId="3" fontId="2" fillId="2" borderId="19" xfId="3" applyNumberFormat="1" applyFont="1" applyFill="1" applyBorder="1" applyAlignment="1">
      <alignment horizontal="left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165" fontId="2" fillId="5" borderId="2" xfId="3" applyNumberFormat="1" applyFont="1" applyFill="1" applyBorder="1" applyAlignment="1">
      <alignment horizontal="center" vertical="center" wrapText="1"/>
    </xf>
    <xf numFmtId="165" fontId="2" fillId="5" borderId="3" xfId="3" applyNumberFormat="1" applyFont="1" applyFill="1" applyBorder="1" applyAlignment="1">
      <alignment horizontal="center" vertical="center" wrapText="1"/>
    </xf>
    <xf numFmtId="3" fontId="2" fillId="2" borderId="14" xfId="3" applyNumberFormat="1" applyFont="1" applyFill="1" applyBorder="1" applyAlignment="1" applyProtection="1">
      <alignment horizontal="left" vertical="center" wrapText="1"/>
    </xf>
    <xf numFmtId="3" fontId="2" fillId="2" borderId="15" xfId="3" applyNumberFormat="1" applyFont="1" applyFill="1" applyBorder="1" applyAlignment="1" applyProtection="1">
      <alignment horizontal="left" vertical="center" wrapText="1"/>
    </xf>
    <xf numFmtId="3" fontId="2" fillId="2" borderId="16" xfId="3" applyNumberFormat="1" applyFont="1" applyFill="1" applyBorder="1" applyAlignment="1" applyProtection="1">
      <alignment horizontal="left" vertical="center" wrapText="1"/>
    </xf>
    <xf numFmtId="3" fontId="2" fillId="2" borderId="10" xfId="3" applyNumberFormat="1" applyFont="1" applyFill="1" applyBorder="1" applyAlignment="1" applyProtection="1">
      <alignment horizontal="left" vertical="center" wrapText="1"/>
    </xf>
    <xf numFmtId="3" fontId="2" fillId="2" borderId="11" xfId="3" applyNumberFormat="1" applyFont="1" applyFill="1" applyBorder="1" applyAlignment="1" applyProtection="1">
      <alignment horizontal="left" vertical="center" wrapText="1"/>
    </xf>
    <xf numFmtId="3" fontId="2" fillId="2" borderId="12" xfId="3" applyNumberFormat="1" applyFont="1" applyFill="1" applyBorder="1" applyAlignment="1" applyProtection="1">
      <alignment horizontal="left" vertical="center" wrapText="1"/>
    </xf>
    <xf numFmtId="3" fontId="2" fillId="2" borderId="17" xfId="3" applyNumberFormat="1" applyFont="1" applyFill="1" applyBorder="1" applyAlignment="1" applyProtection="1">
      <alignment horizontal="left" vertical="center" wrapText="1"/>
    </xf>
    <xf numFmtId="3" fontId="2" fillId="2" borderId="18" xfId="3" applyNumberFormat="1" applyFont="1" applyFill="1" applyBorder="1" applyAlignment="1" applyProtection="1">
      <alignment horizontal="left" vertical="center" wrapText="1"/>
    </xf>
    <xf numFmtId="3" fontId="2" fillId="2" borderId="19" xfId="3" applyNumberFormat="1" applyFont="1" applyFill="1" applyBorder="1" applyAlignment="1" applyProtection="1">
      <alignment horizontal="left" vertical="center" wrapText="1"/>
    </xf>
    <xf numFmtId="4" fontId="11" fillId="2" borderId="14" xfId="1" applyNumberFormat="1" applyFont="1" applyFill="1" applyBorder="1" applyAlignment="1">
      <alignment horizontal="center" vertical="center"/>
    </xf>
    <xf numFmtId="4" fontId="11" fillId="2" borderId="15" xfId="1" applyNumberFormat="1" applyFont="1" applyFill="1" applyBorder="1" applyAlignment="1">
      <alignment horizontal="center" vertical="center"/>
    </xf>
    <xf numFmtId="4" fontId="11" fillId="2" borderId="16" xfId="1" applyNumberFormat="1" applyFont="1" applyFill="1" applyBorder="1" applyAlignment="1">
      <alignment horizontal="center" vertical="center"/>
    </xf>
    <xf numFmtId="4" fontId="11" fillId="2" borderId="10" xfId="1" applyNumberFormat="1" applyFont="1" applyFill="1" applyBorder="1" applyAlignment="1">
      <alignment horizontal="center" vertical="center"/>
    </xf>
    <xf numFmtId="4" fontId="11" fillId="2" borderId="11" xfId="1" applyNumberFormat="1" applyFont="1" applyFill="1" applyBorder="1" applyAlignment="1">
      <alignment horizontal="center" vertical="center"/>
    </xf>
    <xf numFmtId="4" fontId="11" fillId="2" borderId="12" xfId="1" applyNumberFormat="1" applyFont="1" applyFill="1" applyBorder="1" applyAlignment="1">
      <alignment horizontal="center" vertical="center"/>
    </xf>
    <xf numFmtId="0" fontId="4" fillId="3" borderId="57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4" fillId="3" borderId="58" xfId="1" applyFont="1" applyFill="1" applyBorder="1" applyAlignment="1">
      <alignment horizontal="left" vertical="center"/>
    </xf>
    <xf numFmtId="4" fontId="4" fillId="3" borderId="13" xfId="1" applyNumberFormat="1" applyFont="1" applyFill="1" applyBorder="1" applyAlignment="1">
      <alignment horizontal="center" vertical="center"/>
    </xf>
    <xf numFmtId="4" fontId="4" fillId="3" borderId="50" xfId="1" applyNumberFormat="1" applyFont="1" applyFill="1" applyBorder="1" applyAlignment="1">
      <alignment horizontal="center" vertical="center"/>
    </xf>
    <xf numFmtId="4" fontId="4" fillId="3" borderId="51" xfId="1" applyNumberFormat="1" applyFont="1" applyFill="1" applyBorder="1" applyAlignment="1">
      <alignment horizontal="center" vertical="center"/>
    </xf>
    <xf numFmtId="3" fontId="19" fillId="2" borderId="67" xfId="3" applyNumberFormat="1" applyFont="1" applyFill="1" applyBorder="1" applyAlignment="1">
      <alignment horizontal="left" vertical="center" wrapText="1"/>
    </xf>
    <xf numFmtId="3" fontId="19" fillId="2" borderId="68" xfId="3" applyNumberFormat="1" applyFont="1" applyFill="1" applyBorder="1" applyAlignment="1">
      <alignment horizontal="left" vertical="center" wrapText="1"/>
    </xf>
    <xf numFmtId="3" fontId="2" fillId="2" borderId="23" xfId="3" applyNumberFormat="1" applyFont="1" applyFill="1" applyBorder="1" applyAlignment="1" applyProtection="1">
      <alignment horizontal="center" vertical="center" wrapText="1"/>
    </xf>
    <xf numFmtId="3" fontId="2" fillId="2" borderId="59" xfId="3" applyNumberFormat="1" applyFont="1" applyFill="1" applyBorder="1" applyAlignment="1" applyProtection="1">
      <alignment horizontal="center" vertical="center" wrapText="1"/>
    </xf>
    <xf numFmtId="4" fontId="11" fillId="2" borderId="7" xfId="1" applyNumberFormat="1" applyFont="1" applyFill="1" applyBorder="1" applyAlignment="1">
      <alignment horizontal="center" vertical="center"/>
    </xf>
    <xf numFmtId="4" fontId="11" fillId="2" borderId="8" xfId="1" applyNumberFormat="1" applyFont="1" applyFill="1" applyBorder="1" applyAlignment="1">
      <alignment horizontal="center" vertical="center"/>
    </xf>
    <xf numFmtId="4" fontId="11" fillId="2" borderId="9" xfId="1" applyNumberFormat="1" applyFont="1" applyFill="1" applyBorder="1" applyAlignment="1">
      <alignment horizontal="center" vertical="center"/>
    </xf>
    <xf numFmtId="0" fontId="4" fillId="3" borderId="66" xfId="1" applyFont="1" applyFill="1" applyBorder="1" applyAlignment="1">
      <alignment horizontal="left" vertical="center"/>
    </xf>
    <xf numFmtId="0" fontId="4" fillId="3" borderId="55" xfId="1" applyFont="1" applyFill="1" applyBorder="1" applyAlignment="1">
      <alignment horizontal="left" vertical="center"/>
    </xf>
    <xf numFmtId="0" fontId="4" fillId="3" borderId="56" xfId="1" applyFont="1" applyFill="1" applyBorder="1" applyAlignment="1">
      <alignment horizontal="left" vertical="center"/>
    </xf>
    <xf numFmtId="4" fontId="4" fillId="3" borderId="42" xfId="1" applyNumberFormat="1" applyFont="1" applyFill="1" applyBorder="1" applyAlignment="1">
      <alignment horizontal="center" vertical="center"/>
    </xf>
    <xf numFmtId="4" fontId="4" fillId="3" borderId="43" xfId="1" applyNumberFormat="1" applyFont="1" applyFill="1" applyBorder="1" applyAlignment="1">
      <alignment horizontal="center" vertical="center"/>
    </xf>
    <xf numFmtId="4" fontId="4" fillId="3" borderId="44" xfId="1" applyNumberFormat="1" applyFont="1" applyFill="1" applyBorder="1" applyAlignment="1">
      <alignment horizontal="center" vertical="center"/>
    </xf>
    <xf numFmtId="4" fontId="11" fillId="2" borderId="40" xfId="1" applyNumberFormat="1" applyFont="1" applyFill="1" applyBorder="1" applyAlignment="1">
      <alignment horizontal="center" vertical="center"/>
    </xf>
    <xf numFmtId="4" fontId="11" fillId="2" borderId="41" xfId="1" applyNumberFormat="1" applyFont="1" applyFill="1" applyBorder="1" applyAlignment="1">
      <alignment horizontal="center" vertical="center"/>
    </xf>
    <xf numFmtId="4" fontId="11" fillId="2" borderId="39" xfId="1" applyNumberFormat="1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2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5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0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2" xfId="3" applyNumberFormat="1" applyFont="1" applyFill="1" applyBorder="1" applyAlignment="1" applyProtection="1">
      <alignment horizontal="left" vertical="center" wrapText="1"/>
      <protection locked="0"/>
    </xf>
    <xf numFmtId="0" fontId="12" fillId="4" borderId="13" xfId="1" applyFont="1" applyFill="1" applyBorder="1" applyAlignment="1">
      <alignment horizontal="left" vertical="center"/>
    </xf>
    <xf numFmtId="0" fontId="12" fillId="4" borderId="50" xfId="1" applyFont="1" applyFill="1" applyBorder="1" applyAlignment="1">
      <alignment horizontal="left" vertical="center"/>
    </xf>
    <xf numFmtId="0" fontId="12" fillId="4" borderId="51" xfId="1" applyFont="1" applyFill="1" applyBorder="1" applyAlignment="1">
      <alignment horizontal="left" vertical="center"/>
    </xf>
    <xf numFmtId="4" fontId="11" fillId="4" borderId="1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4" fontId="11" fillId="4" borderId="3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" fontId="11" fillId="2" borderId="21" xfId="1" applyNumberFormat="1" applyFont="1" applyFill="1" applyBorder="1" applyAlignment="1">
      <alignment horizontal="center" vertical="center"/>
    </xf>
    <xf numFmtId="4" fontId="11" fillId="2" borderId="22" xfId="1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 applyProtection="1">
      <alignment horizontal="center" vertical="center" wrapText="1"/>
    </xf>
    <xf numFmtId="0" fontId="2" fillId="2" borderId="46" xfId="2" applyNumberFormat="1" applyFont="1" applyFill="1" applyBorder="1" applyAlignment="1" applyProtection="1">
      <alignment horizontal="left" vertical="center" wrapText="1"/>
    </xf>
    <xf numFmtId="0" fontId="4" fillId="3" borderId="45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3" fontId="2" fillId="2" borderId="10" xfId="3" applyNumberFormat="1" applyFont="1" applyFill="1" applyBorder="1" applyAlignment="1" applyProtection="1">
      <alignment horizontal="center" vertical="center" wrapText="1"/>
    </xf>
    <xf numFmtId="3" fontId="2" fillId="2" borderId="12" xfId="3" applyNumberFormat="1" applyFont="1" applyFill="1" applyBorder="1" applyAlignment="1" applyProtection="1">
      <alignment horizontal="center" vertical="center" wrapText="1"/>
    </xf>
    <xf numFmtId="0" fontId="10" fillId="4" borderId="26" xfId="1" applyFont="1" applyFill="1" applyBorder="1" applyAlignment="1">
      <alignment horizontal="center" vertical="center" wrapText="1"/>
    </xf>
    <xf numFmtId="0" fontId="10" fillId="4" borderId="27" xfId="1" applyFont="1" applyFill="1" applyBorder="1" applyAlignment="1">
      <alignment horizontal="center" vertical="center" wrapText="1"/>
    </xf>
    <xf numFmtId="165" fontId="2" fillId="5" borderId="13" xfId="3" applyNumberFormat="1" applyFont="1" applyFill="1" applyBorder="1" applyAlignment="1" applyProtection="1">
      <alignment horizontal="center" vertical="center" wrapText="1"/>
    </xf>
    <xf numFmtId="165" fontId="2" fillId="5" borderId="50" xfId="3" applyNumberFormat="1" applyFont="1" applyFill="1" applyBorder="1" applyAlignment="1" applyProtection="1">
      <alignment horizontal="center" vertical="center" wrapText="1"/>
    </xf>
    <xf numFmtId="165" fontId="2" fillId="5" borderId="0" xfId="3" applyNumberFormat="1" applyFont="1" applyFill="1" applyBorder="1" applyAlignment="1" applyProtection="1">
      <alignment horizontal="center" vertical="center" wrapText="1"/>
    </xf>
    <xf numFmtId="165" fontId="2" fillId="5" borderId="58" xfId="3" applyNumberFormat="1" applyFont="1" applyFill="1" applyBorder="1" applyAlignment="1" applyProtection="1">
      <alignment horizontal="center" vertical="center" wrapText="1"/>
    </xf>
    <xf numFmtId="165" fontId="11" fillId="5" borderId="31" xfId="3" applyNumberFormat="1" applyFont="1" applyFill="1" applyBorder="1" applyAlignment="1" applyProtection="1">
      <alignment horizontal="center" vertical="center" wrapText="1"/>
    </xf>
    <xf numFmtId="165" fontId="11" fillId="5" borderId="32" xfId="3" applyNumberFormat="1" applyFont="1" applyFill="1" applyBorder="1" applyAlignment="1" applyProtection="1">
      <alignment horizontal="center" vertical="center" wrapText="1"/>
    </xf>
    <xf numFmtId="165" fontId="11" fillId="5" borderId="33" xfId="3" applyNumberFormat="1" applyFont="1" applyFill="1" applyBorder="1" applyAlignment="1" applyProtection="1">
      <alignment horizontal="center" vertical="center" wrapText="1"/>
    </xf>
    <xf numFmtId="0" fontId="10" fillId="4" borderId="53" xfId="1" applyFont="1" applyFill="1" applyBorder="1" applyAlignment="1">
      <alignment horizontal="center" vertical="center"/>
    </xf>
    <xf numFmtId="0" fontId="10" fillId="4" borderId="54" xfId="1" applyFont="1" applyFill="1" applyBorder="1" applyAlignment="1">
      <alignment horizontal="center" vertical="center"/>
    </xf>
    <xf numFmtId="0" fontId="2" fillId="2" borderId="17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8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9" xfId="3" applyNumberFormat="1" applyFont="1" applyFill="1" applyBorder="1" applyAlignment="1" applyProtection="1">
      <alignment horizontal="left" vertical="center" wrapText="1"/>
      <protection locked="0"/>
    </xf>
    <xf numFmtId="4" fontId="11" fillId="2" borderId="47" xfId="1" applyNumberFormat="1" applyFont="1" applyFill="1" applyBorder="1" applyAlignment="1">
      <alignment horizontal="center" vertical="center"/>
    </xf>
    <xf numFmtId="4" fontId="11" fillId="2" borderId="48" xfId="1" applyNumberFormat="1" applyFont="1" applyFill="1" applyBorder="1" applyAlignment="1">
      <alignment horizontal="center" vertical="center"/>
    </xf>
    <xf numFmtId="4" fontId="11" fillId="2" borderId="49" xfId="1" applyNumberFormat="1" applyFont="1" applyFill="1" applyBorder="1" applyAlignment="1">
      <alignment horizontal="center" vertical="center"/>
    </xf>
    <xf numFmtId="165" fontId="2" fillId="0" borderId="13" xfId="3" applyNumberFormat="1" applyFont="1" applyFill="1" applyBorder="1" applyAlignment="1" applyProtection="1">
      <alignment horizontal="center" vertical="center" wrapText="1"/>
    </xf>
    <xf numFmtId="165" fontId="2" fillId="0" borderId="76" xfId="3" applyNumberFormat="1" applyFont="1" applyFill="1" applyBorder="1" applyAlignment="1" applyProtection="1">
      <alignment horizontal="center" vertical="center" wrapText="1"/>
    </xf>
    <xf numFmtId="165" fontId="2" fillId="0" borderId="23" xfId="3" applyNumberFormat="1" applyFont="1" applyFill="1" applyBorder="1" applyAlignment="1" applyProtection="1">
      <alignment horizontal="center" vertical="center" wrapText="1"/>
    </xf>
    <xf numFmtId="165" fontId="2" fillId="0" borderId="77" xfId="3" applyNumberFormat="1" applyFont="1" applyFill="1" applyBorder="1" applyAlignment="1" applyProtection="1">
      <alignment horizontal="center" vertical="center" wrapText="1"/>
    </xf>
    <xf numFmtId="165" fontId="2" fillId="0" borderId="78" xfId="3" applyNumberFormat="1" applyFont="1" applyFill="1" applyBorder="1" applyAlignment="1" applyProtection="1">
      <alignment horizontal="center" vertical="center" wrapText="1"/>
    </xf>
    <xf numFmtId="165" fontId="2" fillId="0" borderId="51" xfId="3" applyNumberFormat="1" applyFont="1" applyFill="1" applyBorder="1" applyAlignment="1" applyProtection="1">
      <alignment horizontal="center" vertical="center" wrapText="1"/>
    </xf>
    <xf numFmtId="165" fontId="2" fillId="0" borderId="79" xfId="3" applyNumberFormat="1" applyFont="1" applyFill="1" applyBorder="1" applyAlignment="1" applyProtection="1">
      <alignment horizontal="center" vertical="center" wrapText="1"/>
    </xf>
    <xf numFmtId="165" fontId="2" fillId="0" borderId="59" xfId="3" applyNumberFormat="1" applyFont="1" applyFill="1" applyBorder="1" applyAlignment="1" applyProtection="1">
      <alignment horizontal="center" vertical="center" wrapText="1"/>
    </xf>
    <xf numFmtId="4" fontId="11" fillId="2" borderId="60" xfId="1" applyNumberFormat="1" applyFont="1" applyFill="1" applyBorder="1" applyAlignment="1">
      <alignment horizontal="center" vertical="center"/>
    </xf>
    <xf numFmtId="4" fontId="11" fillId="2" borderId="61" xfId="1" applyNumberFormat="1" applyFont="1" applyFill="1" applyBorder="1" applyAlignment="1">
      <alignment horizontal="center" vertical="center"/>
    </xf>
    <xf numFmtId="4" fontId="11" fillId="2" borderId="62" xfId="1" applyNumberFormat="1" applyFont="1" applyFill="1" applyBorder="1" applyAlignment="1">
      <alignment horizontal="center" vertical="center"/>
    </xf>
    <xf numFmtId="4" fontId="11" fillId="2" borderId="57" xfId="1" applyNumberFormat="1" applyFont="1" applyFill="1" applyBorder="1" applyAlignment="1">
      <alignment horizontal="center" vertical="center"/>
    </xf>
    <xf numFmtId="4" fontId="11" fillId="2" borderId="0" xfId="1" applyNumberFormat="1" applyFont="1" applyFill="1" applyBorder="1" applyAlignment="1">
      <alignment horizontal="center" vertical="center"/>
    </xf>
    <xf numFmtId="4" fontId="11" fillId="2" borderId="58" xfId="1" applyNumberFormat="1" applyFont="1" applyFill="1" applyBorder="1" applyAlignment="1">
      <alignment horizontal="center" vertical="center"/>
    </xf>
    <xf numFmtId="3" fontId="2" fillId="2" borderId="14" xfId="3" applyNumberFormat="1" applyFont="1" applyFill="1" applyBorder="1" applyAlignment="1" applyProtection="1">
      <alignment horizontal="center" vertical="center" wrapText="1"/>
    </xf>
    <xf numFmtId="3" fontId="2" fillId="2" borderId="16" xfId="3" applyNumberFormat="1" applyFont="1" applyFill="1" applyBorder="1" applyAlignment="1" applyProtection="1">
      <alignment horizontal="center" vertical="center" wrapText="1"/>
    </xf>
    <xf numFmtId="3" fontId="2" fillId="2" borderId="17" xfId="3" applyNumberFormat="1" applyFont="1" applyFill="1" applyBorder="1" applyAlignment="1" applyProtection="1">
      <alignment horizontal="center" vertical="center" wrapText="1"/>
    </xf>
    <xf numFmtId="3" fontId="2" fillId="2" borderId="19" xfId="3" applyNumberFormat="1" applyFont="1" applyFill="1" applyBorder="1" applyAlignment="1" applyProtection="1">
      <alignment horizontal="center" vertical="center" wrapText="1"/>
    </xf>
    <xf numFmtId="4" fontId="11" fillId="2" borderId="13" xfId="1" applyNumberFormat="1" applyFont="1" applyFill="1" applyBorder="1" applyAlignment="1">
      <alignment horizontal="center" vertical="center"/>
    </xf>
    <xf numFmtId="4" fontId="11" fillId="2" borderId="50" xfId="1" applyNumberFormat="1" applyFont="1" applyFill="1" applyBorder="1" applyAlignment="1">
      <alignment horizontal="center" vertical="center"/>
    </xf>
    <xf numFmtId="4" fontId="11" fillId="2" borderId="51" xfId="1" applyNumberFormat="1" applyFont="1" applyFill="1" applyBorder="1" applyAlignment="1">
      <alignment horizontal="center" vertical="center"/>
    </xf>
    <xf numFmtId="4" fontId="11" fillId="2" borderId="23" xfId="1" applyNumberFormat="1" applyFont="1" applyFill="1" applyBorder="1" applyAlignment="1">
      <alignment horizontal="center" vertical="center"/>
    </xf>
    <xf numFmtId="4" fontId="11" fillId="2" borderId="46" xfId="1" applyNumberFormat="1" applyFont="1" applyFill="1" applyBorder="1" applyAlignment="1">
      <alignment horizontal="center" vertical="center"/>
    </xf>
    <xf numFmtId="4" fontId="11" fillId="2" borderId="59" xfId="1" applyNumberFormat="1" applyFont="1" applyFill="1" applyBorder="1" applyAlignment="1">
      <alignment horizontal="center" vertical="center"/>
    </xf>
    <xf numFmtId="0" fontId="2" fillId="2" borderId="50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8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46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9" xfId="3" applyNumberFormat="1" applyFont="1" applyFill="1" applyBorder="1" applyAlignment="1" applyProtection="1">
      <alignment horizontal="center" vertical="center" wrapText="1"/>
      <protection locked="0"/>
    </xf>
    <xf numFmtId="165" fontId="2" fillId="5" borderId="23" xfId="3" applyNumberFormat="1" applyFont="1" applyFill="1" applyBorder="1" applyAlignment="1" applyProtection="1">
      <alignment horizontal="center" vertical="center" wrapText="1"/>
    </xf>
    <xf numFmtId="165" fontId="2" fillId="5" borderId="46" xfId="3" applyNumberFormat="1" applyFont="1" applyFill="1" applyBorder="1" applyAlignment="1" applyProtection="1">
      <alignment horizontal="center" vertical="center" wrapText="1"/>
    </xf>
    <xf numFmtId="165" fontId="2" fillId="5" borderId="59" xfId="3" applyNumberFormat="1" applyFont="1" applyFill="1" applyBorder="1" applyAlignment="1" applyProtection="1">
      <alignment horizontal="center" vertical="center" wrapText="1"/>
    </xf>
    <xf numFmtId="165" fontId="11" fillId="5" borderId="1" xfId="3" applyNumberFormat="1" applyFont="1" applyFill="1" applyBorder="1" applyAlignment="1" applyProtection="1">
      <alignment horizontal="center" vertical="center" wrapText="1"/>
    </xf>
    <xf numFmtId="165" fontId="11" fillId="5" borderId="2" xfId="3" applyNumberFormat="1" applyFont="1" applyFill="1" applyBorder="1" applyAlignment="1" applyProtection="1">
      <alignment horizontal="center" vertical="center" wrapText="1"/>
    </xf>
    <xf numFmtId="165" fontId="11" fillId="5" borderId="3" xfId="3" applyNumberFormat="1" applyFont="1" applyFill="1" applyBorder="1" applyAlignment="1" applyProtection="1">
      <alignment horizontal="center" vertical="center" wrapText="1"/>
    </xf>
    <xf numFmtId="165" fontId="2" fillId="5" borderId="1" xfId="3" applyNumberFormat="1" applyFont="1" applyFill="1" applyBorder="1" applyAlignment="1" applyProtection="1">
      <alignment horizontal="center" vertical="center" wrapText="1"/>
    </xf>
    <xf numFmtId="165" fontId="2" fillId="5" borderId="2" xfId="3" applyNumberFormat="1" applyFont="1" applyFill="1" applyBorder="1" applyAlignment="1" applyProtection="1">
      <alignment horizontal="center" vertical="center" wrapText="1"/>
    </xf>
    <xf numFmtId="165" fontId="2" fillId="5" borderId="3" xfId="3" applyNumberFormat="1" applyFont="1" applyFill="1" applyBorder="1" applyAlignment="1" applyProtection="1">
      <alignment horizontal="center" vertical="center" wrapText="1"/>
    </xf>
    <xf numFmtId="3" fontId="2" fillId="2" borderId="25" xfId="3" applyNumberFormat="1" applyFont="1" applyFill="1" applyBorder="1" applyAlignment="1" applyProtection="1">
      <alignment horizontal="center" vertical="center" wrapText="1"/>
    </xf>
    <xf numFmtId="3" fontId="2" fillId="2" borderId="24" xfId="3" applyNumberFormat="1" applyFont="1" applyFill="1" applyBorder="1" applyAlignment="1" applyProtection="1">
      <alignment horizontal="center" vertical="center" wrapText="1"/>
    </xf>
    <xf numFmtId="3" fontId="2" fillId="2" borderId="46" xfId="3" applyNumberFormat="1" applyFont="1" applyFill="1" applyBorder="1" applyAlignment="1" applyProtection="1">
      <alignment horizontal="center" vertical="center" wrapText="1"/>
    </xf>
    <xf numFmtId="4" fontId="11" fillId="2" borderId="28" xfId="1" applyNumberFormat="1" applyFont="1" applyFill="1" applyBorder="1" applyAlignment="1">
      <alignment horizontal="center" vertical="center"/>
    </xf>
    <xf numFmtId="4" fontId="11" fillId="2" borderId="29" xfId="1" applyNumberFormat="1" applyFont="1" applyFill="1" applyBorder="1" applyAlignment="1">
      <alignment horizontal="center" vertical="center"/>
    </xf>
    <xf numFmtId="4" fontId="11" fillId="2" borderId="30" xfId="1" applyNumberFormat="1" applyFont="1" applyFill="1" applyBorder="1" applyAlignment="1">
      <alignment horizontal="center" vertical="center"/>
    </xf>
    <xf numFmtId="165" fontId="2" fillId="5" borderId="69" xfId="3" applyNumberFormat="1" applyFont="1" applyFill="1" applyBorder="1" applyAlignment="1">
      <alignment horizontal="left" vertical="center" wrapText="1"/>
    </xf>
    <xf numFmtId="165" fontId="2" fillId="5" borderId="70" xfId="3" applyNumberFormat="1" applyFont="1" applyFill="1" applyBorder="1" applyAlignment="1">
      <alignment horizontal="left" vertical="center" wrapText="1"/>
    </xf>
    <xf numFmtId="165" fontId="2" fillId="5" borderId="71" xfId="3" applyNumberFormat="1" applyFont="1" applyFill="1" applyBorder="1" applyAlignment="1">
      <alignment horizontal="left" vertical="center" wrapText="1"/>
    </xf>
    <xf numFmtId="165" fontId="2" fillId="5" borderId="72" xfId="3" applyNumberFormat="1" applyFont="1" applyFill="1" applyBorder="1" applyAlignment="1">
      <alignment horizontal="left" vertical="center" wrapText="1"/>
    </xf>
    <xf numFmtId="3" fontId="2" fillId="2" borderId="53" xfId="3" applyNumberFormat="1" applyFont="1" applyFill="1" applyBorder="1" applyAlignment="1" applyProtection="1">
      <alignment horizontal="center" vertical="center" wrapText="1"/>
    </xf>
    <xf numFmtId="3" fontId="2" fillId="2" borderId="54" xfId="3" applyNumberFormat="1" applyFont="1" applyFill="1" applyBorder="1" applyAlignment="1" applyProtection="1">
      <alignment horizontal="center" vertical="center" wrapText="1"/>
    </xf>
    <xf numFmtId="4" fontId="11" fillId="2" borderId="17" xfId="1" applyNumberFormat="1" applyFont="1" applyFill="1" applyBorder="1" applyAlignment="1">
      <alignment horizontal="center" vertical="center"/>
    </xf>
    <xf numFmtId="4" fontId="11" fillId="2" borderId="18" xfId="1" applyNumberFormat="1" applyFont="1" applyFill="1" applyBorder="1" applyAlignment="1">
      <alignment horizontal="center" vertical="center"/>
    </xf>
    <xf numFmtId="4" fontId="11" fillId="2" borderId="19" xfId="1" applyNumberFormat="1" applyFont="1" applyFill="1" applyBorder="1" applyAlignment="1">
      <alignment horizontal="center" vertical="center"/>
    </xf>
    <xf numFmtId="165" fontId="2" fillId="5" borderId="80" xfId="3" applyNumberFormat="1" applyFont="1" applyFill="1" applyBorder="1" applyAlignment="1" applyProtection="1">
      <alignment horizontal="center" vertical="center" wrapText="1"/>
    </xf>
    <xf numFmtId="165" fontId="2" fillId="5" borderId="81" xfId="3" applyNumberFormat="1" applyFont="1" applyFill="1" applyBorder="1" applyAlignment="1" applyProtection="1">
      <alignment horizontal="center" vertical="center" wrapText="1"/>
    </xf>
    <xf numFmtId="165" fontId="2" fillId="5" borderId="82" xfId="3" applyNumberFormat="1" applyFont="1" applyFill="1" applyBorder="1" applyAlignment="1" applyProtection="1">
      <alignment horizontal="center" vertical="center" wrapText="1"/>
    </xf>
    <xf numFmtId="165" fontId="11" fillId="5" borderId="80" xfId="3" applyNumberFormat="1" applyFont="1" applyFill="1" applyBorder="1" applyAlignment="1" applyProtection="1">
      <alignment horizontal="center" vertical="center" wrapText="1"/>
    </xf>
    <xf numFmtId="165" fontId="11" fillId="5" borderId="81" xfId="3" applyNumberFormat="1" applyFont="1" applyFill="1" applyBorder="1" applyAlignment="1" applyProtection="1">
      <alignment horizontal="center" vertical="center" wrapText="1"/>
    </xf>
    <xf numFmtId="165" fontId="11" fillId="5" borderId="82" xfId="3" applyNumberFormat="1" applyFont="1" applyFill="1" applyBorder="1" applyAlignment="1" applyProtection="1">
      <alignment horizontal="center" vertical="center" wrapText="1"/>
    </xf>
    <xf numFmtId="165" fontId="2" fillId="5" borderId="46" xfId="3" applyNumberFormat="1" applyFont="1" applyFill="1" applyBorder="1" applyAlignment="1">
      <alignment horizontal="center" vertical="center" wrapText="1"/>
    </xf>
    <xf numFmtId="165" fontId="2" fillId="5" borderId="59" xfId="3" applyNumberFormat="1" applyFont="1" applyFill="1" applyBorder="1" applyAlignment="1">
      <alignment horizontal="center" vertical="center" wrapText="1"/>
    </xf>
    <xf numFmtId="3" fontId="2" fillId="2" borderId="83" xfId="3" applyNumberFormat="1" applyFont="1" applyFill="1" applyBorder="1" applyAlignment="1" applyProtection="1">
      <alignment horizontal="center" vertical="center" wrapText="1"/>
    </xf>
    <xf numFmtId="3" fontId="2" fillId="2" borderId="37" xfId="3" applyNumberFormat="1" applyFont="1" applyFill="1" applyBorder="1" applyAlignment="1" applyProtection="1">
      <alignment horizontal="center" vertical="center" wrapText="1"/>
    </xf>
    <xf numFmtId="3" fontId="2" fillId="2" borderId="84" xfId="3" applyNumberFormat="1" applyFont="1" applyFill="1" applyBorder="1" applyAlignment="1" applyProtection="1">
      <alignment horizontal="center" vertical="center" wrapText="1"/>
    </xf>
    <xf numFmtId="3" fontId="2" fillId="2" borderId="38" xfId="3" applyNumberFormat="1" applyFont="1" applyFill="1" applyBorder="1" applyAlignment="1" applyProtection="1">
      <alignment horizontal="center" vertical="center" wrapText="1"/>
    </xf>
    <xf numFmtId="3" fontId="2" fillId="2" borderId="85" xfId="3" applyNumberFormat="1" applyFont="1" applyFill="1" applyBorder="1" applyAlignment="1" applyProtection="1">
      <alignment horizontal="center" vertical="center" wrapText="1"/>
    </xf>
    <xf numFmtId="3" fontId="2" fillId="2" borderId="86" xfId="3" applyNumberFormat="1" applyFont="1" applyFill="1" applyBorder="1" applyAlignment="1" applyProtection="1">
      <alignment horizontal="center" vertical="center" wrapText="1"/>
    </xf>
  </cellXfs>
  <cellStyles count="6">
    <cellStyle name="Excel Built-in Normal" xfId="1" xr:uid="{00000000-0005-0000-0000-000000000000}"/>
    <cellStyle name="Гиперссылка" xfId="2" builtinId="8"/>
    <cellStyle name="Обычный" xfId="0" builtinId="0"/>
    <cellStyle name="Обычный 2" xfId="4" xr:uid="{00000000-0005-0000-0000-000003000000}"/>
    <cellStyle name="Обычный 2 2" xfId="5" xr:uid="{DD4282B5-5196-4322-BB33-4A39C90D1CC0}"/>
    <cellStyle name="Финансов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N70"/>
  <sheetViews>
    <sheetView tabSelected="1" view="pageBreakPreview" topLeftCell="B1" zoomScale="40" zoomScaleNormal="60" zoomScaleSheetLayoutView="40" workbookViewId="0">
      <pane ySplit="3" topLeftCell="A4" activePane="bottomLeft" state="frozen"/>
      <selection activeCell="A167" sqref="A167:C167"/>
      <selection pane="bottomLeft" activeCell="F75" sqref="F75"/>
    </sheetView>
  </sheetViews>
  <sheetFormatPr defaultColWidth="7.42578125" defaultRowHeight="26.25" outlineLevelRow="1" x14ac:dyDescent="0.25"/>
  <cols>
    <col min="1" max="1" width="21.42578125" style="1" hidden="1" customWidth="1"/>
    <col min="2" max="2" width="41.28515625" style="13" customWidth="1"/>
    <col min="3" max="3" width="33.85546875" style="2" customWidth="1"/>
    <col min="4" max="4" width="82.42578125" style="2" customWidth="1"/>
    <col min="5" max="5" width="30.7109375" style="2" customWidth="1"/>
    <col min="6" max="6" width="36.7109375" style="2" customWidth="1"/>
    <col min="7" max="7" width="24.7109375" style="14" customWidth="1"/>
    <col min="8" max="9" width="33" style="14" customWidth="1"/>
    <col min="10" max="11" width="24.7109375" style="14" customWidth="1"/>
    <col min="12" max="12" width="17.5703125" style="26" hidden="1" customWidth="1"/>
    <col min="13" max="13" width="16.140625" style="23" hidden="1" customWidth="1"/>
    <col min="14" max="14" width="7.42578125" style="23" hidden="1" customWidth="1"/>
    <col min="15" max="16384" width="7.42578125" style="2"/>
  </cols>
  <sheetData>
    <row r="1" spans="1:14" ht="36" customHeight="1" x14ac:dyDescent="0.25">
      <c r="B1" s="171" t="s">
        <v>0</v>
      </c>
      <c r="C1" s="171"/>
      <c r="D1" s="171"/>
      <c r="E1" s="171"/>
      <c r="F1" s="171"/>
      <c r="G1" s="171"/>
      <c r="H1" s="171"/>
      <c r="I1" s="171"/>
      <c r="J1" s="171"/>
      <c r="K1" s="171"/>
    </row>
    <row r="2" spans="1:14" s="5" customFormat="1" ht="54" customHeight="1" x14ac:dyDescent="0.25">
      <c r="A2" s="3"/>
      <c r="B2" s="4"/>
      <c r="C2" s="4"/>
      <c r="D2" s="4"/>
      <c r="E2" s="72" t="s">
        <v>67</v>
      </c>
      <c r="F2" s="72"/>
      <c r="G2" s="72"/>
      <c r="H2" s="72"/>
      <c r="I2" s="72"/>
      <c r="J2" s="72"/>
      <c r="K2" s="72"/>
      <c r="L2" s="26"/>
      <c r="M2" s="23"/>
      <c r="N2" s="23"/>
    </row>
    <row r="3" spans="1:14" s="8" customFormat="1" ht="36" customHeight="1" thickBot="1" x14ac:dyDescent="0.3">
      <c r="A3" s="1"/>
      <c r="B3" s="172"/>
      <c r="C3" s="172"/>
      <c r="D3" s="172"/>
      <c r="E3" s="172"/>
      <c r="F3" s="172"/>
      <c r="G3" s="6">
        <v>6</v>
      </c>
      <c r="H3" s="7"/>
      <c r="I3" s="7"/>
      <c r="J3" s="7"/>
      <c r="K3" s="7"/>
      <c r="L3" s="26"/>
      <c r="M3" s="23"/>
      <c r="N3" s="23"/>
    </row>
    <row r="4" spans="1:14" s="8" customFormat="1" ht="50.1" customHeight="1" thickBot="1" x14ac:dyDescent="0.3">
      <c r="A4" s="1"/>
      <c r="B4" s="75" t="s">
        <v>71</v>
      </c>
      <c r="C4" s="76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8" customFormat="1" ht="68.25" customHeight="1" thickBot="1" x14ac:dyDescent="0.3">
      <c r="A5" s="1"/>
      <c r="B5" s="73" t="s">
        <v>72</v>
      </c>
      <c r="C5" s="74"/>
      <c r="D5" s="73" t="s">
        <v>73</v>
      </c>
      <c r="E5" s="74"/>
      <c r="F5" s="80"/>
      <c r="G5" s="77" t="s">
        <v>79</v>
      </c>
      <c r="H5" s="78"/>
      <c r="I5" s="78"/>
      <c r="J5" s="78"/>
      <c r="K5" s="79"/>
      <c r="L5" s="26"/>
      <c r="M5" s="23"/>
      <c r="N5" s="23"/>
    </row>
    <row r="6" spans="1:14" s="8" customFormat="1" ht="63" customHeight="1" thickBot="1" x14ac:dyDescent="0.3">
      <c r="A6" s="1"/>
      <c r="B6" s="68" t="s">
        <v>74</v>
      </c>
      <c r="C6" s="69"/>
      <c r="D6" s="81" t="s">
        <v>75</v>
      </c>
      <c r="E6" s="82"/>
      <c r="F6" s="83"/>
      <c r="G6" s="84">
        <f>2100*1.2</f>
        <v>2520</v>
      </c>
      <c r="H6" s="85"/>
      <c r="I6" s="85"/>
      <c r="J6" s="85"/>
      <c r="K6" s="86"/>
      <c r="L6" s="26"/>
      <c r="M6" s="23"/>
      <c r="N6" s="23"/>
    </row>
    <row r="7" spans="1:14" ht="54" customHeight="1" thickBot="1" x14ac:dyDescent="0.3">
      <c r="B7" s="30" t="s">
        <v>1</v>
      </c>
      <c r="C7" s="31"/>
      <c r="D7" s="31"/>
      <c r="E7" s="34"/>
      <c r="F7" s="35"/>
      <c r="G7" s="173"/>
      <c r="H7" s="174"/>
      <c r="I7" s="174"/>
      <c r="J7" s="174"/>
      <c r="K7" s="175"/>
    </row>
    <row r="8" spans="1:14" ht="54" customHeight="1" thickBot="1" x14ac:dyDescent="0.3">
      <c r="B8" s="32" t="s">
        <v>2</v>
      </c>
      <c r="C8" s="33"/>
      <c r="D8" s="40" t="s">
        <v>23</v>
      </c>
      <c r="E8" s="187" t="s">
        <v>22</v>
      </c>
      <c r="F8" s="188"/>
      <c r="G8" s="178" t="s">
        <v>18</v>
      </c>
      <c r="H8" s="178"/>
      <c r="I8" s="178"/>
      <c r="J8" s="178"/>
      <c r="K8" s="179"/>
    </row>
    <row r="9" spans="1:14" ht="24" customHeight="1" thickBot="1" x14ac:dyDescent="0.3">
      <c r="B9" s="180"/>
      <c r="C9" s="181"/>
      <c r="D9" s="181"/>
      <c r="E9" s="182"/>
      <c r="F9" s="183"/>
      <c r="G9" s="184"/>
      <c r="H9" s="185"/>
      <c r="I9" s="185"/>
      <c r="J9" s="185"/>
      <c r="K9" s="186"/>
    </row>
    <row r="10" spans="1:14" x14ac:dyDescent="0.25">
      <c r="B10" s="209" t="s">
        <v>68</v>
      </c>
      <c r="C10" s="210"/>
      <c r="D10" s="44" t="s">
        <v>44</v>
      </c>
      <c r="E10" s="209" t="s">
        <v>43</v>
      </c>
      <c r="F10" s="210"/>
      <c r="G10" s="203">
        <f>2100*1.22*6</f>
        <v>15372</v>
      </c>
      <c r="H10" s="204"/>
      <c r="I10" s="204"/>
      <c r="J10" s="204"/>
      <c r="K10" s="205"/>
    </row>
    <row r="11" spans="1:14" x14ac:dyDescent="0.25">
      <c r="B11" s="176"/>
      <c r="C11" s="177"/>
      <c r="D11" s="45" t="s">
        <v>49</v>
      </c>
      <c r="E11" s="176"/>
      <c r="F11" s="177"/>
      <c r="G11" s="206"/>
      <c r="H11" s="207"/>
      <c r="I11" s="207"/>
      <c r="J11" s="207"/>
      <c r="K11" s="208"/>
    </row>
    <row r="12" spans="1:14" x14ac:dyDescent="0.25">
      <c r="B12" s="176"/>
      <c r="C12" s="177"/>
      <c r="D12" s="46" t="s">
        <v>45</v>
      </c>
      <c r="E12" s="176"/>
      <c r="F12" s="177"/>
      <c r="G12" s="206"/>
      <c r="H12" s="207"/>
      <c r="I12" s="207"/>
      <c r="J12" s="207"/>
      <c r="K12" s="208"/>
    </row>
    <row r="13" spans="1:14" ht="127.5" customHeight="1" x14ac:dyDescent="0.25">
      <c r="B13" s="176"/>
      <c r="C13" s="177"/>
      <c r="D13" s="47" t="s">
        <v>46</v>
      </c>
      <c r="E13" s="176"/>
      <c r="F13" s="177"/>
      <c r="G13" s="206"/>
      <c r="H13" s="207"/>
      <c r="I13" s="207"/>
      <c r="J13" s="207"/>
      <c r="K13" s="208"/>
    </row>
    <row r="14" spans="1:14" x14ac:dyDescent="0.25">
      <c r="B14" s="176"/>
      <c r="C14" s="177"/>
      <c r="D14" s="48" t="s">
        <v>47</v>
      </c>
      <c r="E14" s="176"/>
      <c r="F14" s="177"/>
      <c r="G14" s="206"/>
      <c r="H14" s="207"/>
      <c r="I14" s="207"/>
      <c r="J14" s="207"/>
      <c r="K14" s="208"/>
    </row>
    <row r="15" spans="1:14" ht="27" thickBot="1" x14ac:dyDescent="0.3">
      <c r="B15" s="211"/>
      <c r="C15" s="212"/>
      <c r="D15" s="48" t="s">
        <v>48</v>
      </c>
      <c r="E15" s="211"/>
      <c r="F15" s="212"/>
      <c r="G15" s="206"/>
      <c r="H15" s="207"/>
      <c r="I15" s="207"/>
      <c r="J15" s="207"/>
      <c r="K15" s="208"/>
    </row>
    <row r="16" spans="1:14" ht="24" customHeight="1" thickBot="1" x14ac:dyDescent="0.3">
      <c r="B16" s="225"/>
      <c r="C16" s="226"/>
      <c r="D16" s="182"/>
      <c r="E16" s="226"/>
      <c r="F16" s="227"/>
      <c r="G16" s="228"/>
      <c r="H16" s="229"/>
      <c r="I16" s="229"/>
      <c r="J16" s="229"/>
      <c r="K16" s="230"/>
    </row>
    <row r="17" spans="2:11" x14ac:dyDescent="0.25">
      <c r="B17" s="88" t="s">
        <v>69</v>
      </c>
      <c r="C17" s="89"/>
      <c r="D17" s="49" t="s">
        <v>50</v>
      </c>
      <c r="E17" s="88" t="s">
        <v>43</v>
      </c>
      <c r="F17" s="89"/>
      <c r="G17" s="213">
        <f>300*1.22*6</f>
        <v>2196</v>
      </c>
      <c r="H17" s="214"/>
      <c r="I17" s="214"/>
      <c r="J17" s="214"/>
      <c r="K17" s="215"/>
    </row>
    <row r="18" spans="2:11" ht="130.5" x14ac:dyDescent="0.25">
      <c r="B18" s="90"/>
      <c r="C18" s="91"/>
      <c r="D18" s="50" t="s">
        <v>46</v>
      </c>
      <c r="E18" s="90"/>
      <c r="F18" s="91"/>
      <c r="G18" s="206"/>
      <c r="H18" s="207"/>
      <c r="I18" s="207"/>
      <c r="J18" s="207"/>
      <c r="K18" s="208"/>
    </row>
    <row r="19" spans="2:11" x14ac:dyDescent="0.25">
      <c r="B19" s="90"/>
      <c r="C19" s="91"/>
      <c r="D19" s="51" t="s">
        <v>48</v>
      </c>
      <c r="E19" s="90"/>
      <c r="F19" s="91"/>
      <c r="G19" s="206"/>
      <c r="H19" s="207"/>
      <c r="I19" s="207"/>
      <c r="J19" s="207"/>
      <c r="K19" s="208"/>
    </row>
    <row r="20" spans="2:11" ht="27" thickBot="1" x14ac:dyDescent="0.3">
      <c r="B20" s="128"/>
      <c r="C20" s="129"/>
      <c r="D20" s="52" t="s">
        <v>47</v>
      </c>
      <c r="E20" s="128"/>
      <c r="F20" s="129"/>
      <c r="G20" s="216"/>
      <c r="H20" s="217"/>
      <c r="I20" s="217"/>
      <c r="J20" s="217"/>
      <c r="K20" s="218"/>
    </row>
    <row r="21" spans="2:11" ht="24" customHeight="1" thickBot="1" x14ac:dyDescent="0.3">
      <c r="B21" s="231"/>
      <c r="C21" s="232"/>
      <c r="D21" s="226"/>
      <c r="E21" s="232"/>
      <c r="F21" s="233"/>
      <c r="G21" s="228"/>
      <c r="H21" s="229"/>
      <c r="I21" s="229"/>
      <c r="J21" s="229"/>
      <c r="K21" s="230"/>
    </row>
    <row r="22" spans="2:11" ht="49.5" customHeight="1" x14ac:dyDescent="0.25">
      <c r="B22" s="195" t="s">
        <v>78</v>
      </c>
      <c r="C22" s="196"/>
      <c r="D22" s="70" t="s">
        <v>76</v>
      </c>
      <c r="E22" s="199" t="s">
        <v>43</v>
      </c>
      <c r="F22" s="200"/>
      <c r="G22" s="203">
        <f>1050*1.22*6</f>
        <v>7686</v>
      </c>
      <c r="H22" s="204"/>
      <c r="I22" s="204"/>
      <c r="J22" s="204"/>
      <c r="K22" s="205"/>
    </row>
    <row r="23" spans="2:11" ht="187.5" customHeight="1" thickBot="1" x14ac:dyDescent="0.3">
      <c r="B23" s="197"/>
      <c r="C23" s="198"/>
      <c r="D23" s="71" t="s">
        <v>77</v>
      </c>
      <c r="E23" s="201"/>
      <c r="F23" s="202"/>
      <c r="G23" s="206"/>
      <c r="H23" s="207"/>
      <c r="I23" s="207"/>
      <c r="J23" s="207"/>
      <c r="K23" s="208"/>
    </row>
    <row r="24" spans="2:11" ht="24" customHeight="1" thickBot="1" x14ac:dyDescent="0.3">
      <c r="B24" s="62"/>
      <c r="C24" s="63"/>
      <c r="D24" s="58"/>
      <c r="E24" s="63"/>
      <c r="F24" s="64"/>
      <c r="G24" s="59"/>
      <c r="H24" s="60"/>
      <c r="I24" s="60"/>
      <c r="J24" s="60"/>
      <c r="K24" s="61"/>
    </row>
    <row r="25" spans="2:11" ht="36" customHeight="1" thickBot="1" x14ac:dyDescent="0.3">
      <c r="B25" s="162" t="s">
        <v>4</v>
      </c>
      <c r="C25" s="163"/>
      <c r="D25" s="163"/>
      <c r="E25" s="163"/>
      <c r="F25" s="164"/>
      <c r="G25" s="165"/>
      <c r="H25" s="166"/>
      <c r="I25" s="166"/>
      <c r="J25" s="166"/>
      <c r="K25" s="167"/>
    </row>
    <row r="26" spans="2:11" ht="36" customHeight="1" outlineLevel="1" x14ac:dyDescent="0.25">
      <c r="B26" s="156" t="s">
        <v>33</v>
      </c>
      <c r="C26" s="157"/>
      <c r="D26" s="158"/>
      <c r="E26" s="219" t="s">
        <v>51</v>
      </c>
      <c r="F26" s="220"/>
      <c r="G26" s="168">
        <f>650*1.22*6</f>
        <v>4758</v>
      </c>
      <c r="H26" s="169"/>
      <c r="I26" s="169"/>
      <c r="J26" s="169"/>
      <c r="K26" s="170"/>
    </row>
    <row r="27" spans="2:11" ht="36" customHeight="1" outlineLevel="1" x14ac:dyDescent="0.25">
      <c r="B27" s="159" t="s">
        <v>34</v>
      </c>
      <c r="C27" s="160"/>
      <c r="D27" s="161"/>
      <c r="E27" s="221"/>
      <c r="F27" s="222"/>
      <c r="G27" s="130">
        <f>G26*2</f>
        <v>9516</v>
      </c>
      <c r="H27" s="131"/>
      <c r="I27" s="131"/>
      <c r="J27" s="131"/>
      <c r="K27" s="132"/>
    </row>
    <row r="28" spans="2:11" ht="36" customHeight="1" outlineLevel="1" x14ac:dyDescent="0.25">
      <c r="B28" s="159" t="s">
        <v>35</v>
      </c>
      <c r="C28" s="160"/>
      <c r="D28" s="161"/>
      <c r="E28" s="221"/>
      <c r="F28" s="222"/>
      <c r="G28" s="130">
        <f>G26*3</f>
        <v>14274</v>
      </c>
      <c r="H28" s="131"/>
      <c r="I28" s="131"/>
      <c r="J28" s="131"/>
      <c r="K28" s="132"/>
    </row>
    <row r="29" spans="2:11" ht="36" customHeight="1" outlineLevel="1" x14ac:dyDescent="0.25">
      <c r="B29" s="159" t="s">
        <v>36</v>
      </c>
      <c r="C29" s="160"/>
      <c r="D29" s="161"/>
      <c r="E29" s="221"/>
      <c r="F29" s="222"/>
      <c r="G29" s="130">
        <f>G26*4</f>
        <v>19032</v>
      </c>
      <c r="H29" s="131"/>
      <c r="I29" s="131"/>
      <c r="J29" s="131"/>
      <c r="K29" s="132"/>
    </row>
    <row r="30" spans="2:11" ht="36" customHeight="1" outlineLevel="1" x14ac:dyDescent="0.25">
      <c r="B30" s="159" t="s">
        <v>37</v>
      </c>
      <c r="C30" s="160"/>
      <c r="D30" s="161"/>
      <c r="E30" s="221"/>
      <c r="F30" s="222"/>
      <c r="G30" s="130">
        <f>G26*5</f>
        <v>23790</v>
      </c>
      <c r="H30" s="131"/>
      <c r="I30" s="131"/>
      <c r="J30" s="131"/>
      <c r="K30" s="132"/>
    </row>
    <row r="31" spans="2:11" ht="36" customHeight="1" outlineLevel="1" x14ac:dyDescent="0.25">
      <c r="B31" s="159" t="s">
        <v>38</v>
      </c>
      <c r="C31" s="160"/>
      <c r="D31" s="161"/>
      <c r="E31" s="221"/>
      <c r="F31" s="222"/>
      <c r="G31" s="130">
        <f>G26*6</f>
        <v>28548</v>
      </c>
      <c r="H31" s="131"/>
      <c r="I31" s="131"/>
      <c r="J31" s="131"/>
      <c r="K31" s="132"/>
    </row>
    <row r="32" spans="2:11" ht="36" customHeight="1" outlineLevel="1" x14ac:dyDescent="0.25">
      <c r="B32" s="159" t="s">
        <v>39</v>
      </c>
      <c r="C32" s="160"/>
      <c r="D32" s="161"/>
      <c r="E32" s="221"/>
      <c r="F32" s="222"/>
      <c r="G32" s="192">
        <f>G26*7</f>
        <v>33306</v>
      </c>
      <c r="H32" s="193"/>
      <c r="I32" s="193"/>
      <c r="J32" s="193"/>
      <c r="K32" s="194"/>
    </row>
    <row r="33" spans="1:11" ht="36" customHeight="1" outlineLevel="1" x14ac:dyDescent="0.25">
      <c r="B33" s="159" t="s">
        <v>40</v>
      </c>
      <c r="C33" s="160"/>
      <c r="D33" s="161"/>
      <c r="E33" s="221"/>
      <c r="F33" s="222"/>
      <c r="G33" s="139">
        <f>G26*8</f>
        <v>38064</v>
      </c>
      <c r="H33" s="140"/>
      <c r="I33" s="140"/>
      <c r="J33" s="140"/>
      <c r="K33" s="141"/>
    </row>
    <row r="34" spans="1:11" ht="36" customHeight="1" outlineLevel="1" x14ac:dyDescent="0.25">
      <c r="B34" s="159" t="s">
        <v>41</v>
      </c>
      <c r="C34" s="160"/>
      <c r="D34" s="161"/>
      <c r="E34" s="221"/>
      <c r="F34" s="222"/>
      <c r="G34" s="139">
        <f>G26*9</f>
        <v>42822</v>
      </c>
      <c r="H34" s="140"/>
      <c r="I34" s="140"/>
      <c r="J34" s="140"/>
      <c r="K34" s="141"/>
    </row>
    <row r="35" spans="1:11" ht="36" customHeight="1" outlineLevel="1" thickBot="1" x14ac:dyDescent="0.3">
      <c r="B35" s="189" t="s">
        <v>42</v>
      </c>
      <c r="C35" s="190"/>
      <c r="D35" s="191"/>
      <c r="E35" s="223"/>
      <c r="F35" s="224"/>
      <c r="G35" s="139">
        <f>G26*10</f>
        <v>47580</v>
      </c>
      <c r="H35" s="140"/>
      <c r="I35" s="140"/>
      <c r="J35" s="140"/>
      <c r="K35" s="141"/>
    </row>
    <row r="36" spans="1:11" ht="54" customHeight="1" thickBot="1" x14ac:dyDescent="0.3">
      <c r="B36" s="133" t="s">
        <v>5</v>
      </c>
      <c r="C36" s="134"/>
      <c r="D36" s="134"/>
      <c r="E36" s="134"/>
      <c r="F36" s="135"/>
      <c r="G36" s="136"/>
      <c r="H36" s="137"/>
      <c r="I36" s="137"/>
      <c r="J36" s="137"/>
      <c r="K36" s="138"/>
    </row>
    <row r="37" spans="1:11" ht="24" customHeight="1" thickBot="1" x14ac:dyDescent="0.3">
      <c r="B37" s="249"/>
      <c r="C37" s="250"/>
      <c r="D37" s="250"/>
      <c r="E37" s="250"/>
      <c r="F37" s="251"/>
      <c r="G37" s="252"/>
      <c r="H37" s="253"/>
      <c r="I37" s="253"/>
      <c r="J37" s="253"/>
      <c r="K37" s="254"/>
    </row>
    <row r="38" spans="1:11" ht="70.5" customHeight="1" x14ac:dyDescent="0.25">
      <c r="A38" s="1" t="s">
        <v>3</v>
      </c>
      <c r="B38" s="156" t="s">
        <v>6</v>
      </c>
      <c r="C38" s="157"/>
      <c r="D38" s="158"/>
      <c r="E38" s="259" t="s">
        <v>52</v>
      </c>
      <c r="F38" s="257"/>
      <c r="G38" s="114">
        <f>2450*1.22*6</f>
        <v>17934</v>
      </c>
      <c r="H38" s="115"/>
      <c r="I38" s="115"/>
      <c r="J38" s="115"/>
      <c r="K38" s="116"/>
    </row>
    <row r="39" spans="1:11" ht="73.5" customHeight="1" x14ac:dyDescent="0.25">
      <c r="A39" s="1" t="s">
        <v>3</v>
      </c>
      <c r="B39" s="159" t="s">
        <v>7</v>
      </c>
      <c r="C39" s="160"/>
      <c r="D39" s="161"/>
      <c r="E39" s="260" t="s">
        <v>52</v>
      </c>
      <c r="F39" s="258"/>
      <c r="G39" s="117">
        <f>1850*1.22*6</f>
        <v>13542</v>
      </c>
      <c r="H39" s="118"/>
      <c r="I39" s="118"/>
      <c r="J39" s="118"/>
      <c r="K39" s="119"/>
    </row>
    <row r="40" spans="1:11" ht="86.25" customHeight="1" x14ac:dyDescent="0.25">
      <c r="A40" s="1" t="s">
        <v>3</v>
      </c>
      <c r="B40" s="159" t="s">
        <v>8</v>
      </c>
      <c r="C40" s="160"/>
      <c r="D40" s="161"/>
      <c r="E40" s="260" t="s">
        <v>52</v>
      </c>
      <c r="F40" s="258"/>
      <c r="G40" s="117">
        <f>2150*1.22*6</f>
        <v>15738</v>
      </c>
      <c r="H40" s="118"/>
      <c r="I40" s="118"/>
      <c r="J40" s="118"/>
      <c r="K40" s="119"/>
    </row>
    <row r="41" spans="1:11" ht="36" customHeight="1" x14ac:dyDescent="0.25">
      <c r="B41" s="159" t="s">
        <v>24</v>
      </c>
      <c r="C41" s="160"/>
      <c r="D41" s="161"/>
      <c r="E41" s="260" t="s">
        <v>43</v>
      </c>
      <c r="F41" s="258"/>
      <c r="G41" s="117">
        <f>2150*1.22*6</f>
        <v>15738</v>
      </c>
      <c r="H41" s="118"/>
      <c r="I41" s="118"/>
      <c r="J41" s="118"/>
      <c r="K41" s="119"/>
    </row>
    <row r="42" spans="1:11" ht="36" customHeight="1" x14ac:dyDescent="0.25">
      <c r="B42" s="159" t="s">
        <v>26</v>
      </c>
      <c r="C42" s="160"/>
      <c r="D42" s="161"/>
      <c r="E42" s="260"/>
      <c r="F42" s="258"/>
      <c r="G42" s="117">
        <f>1850*1.22*6</f>
        <v>13542</v>
      </c>
      <c r="H42" s="118"/>
      <c r="I42" s="118"/>
      <c r="J42" s="118"/>
      <c r="K42" s="119"/>
    </row>
    <row r="43" spans="1:11" ht="36" customHeight="1" x14ac:dyDescent="0.25">
      <c r="B43" s="159" t="s">
        <v>27</v>
      </c>
      <c r="C43" s="160"/>
      <c r="D43" s="161"/>
      <c r="E43" s="260"/>
      <c r="F43" s="258"/>
      <c r="G43" s="117">
        <f>1850*1.22*6</f>
        <v>13542</v>
      </c>
      <c r="H43" s="118"/>
      <c r="I43" s="118"/>
      <c r="J43" s="118"/>
      <c r="K43" s="119"/>
    </row>
    <row r="44" spans="1:11" ht="36" customHeight="1" x14ac:dyDescent="0.25">
      <c r="A44" s="2"/>
      <c r="B44" s="159" t="s">
        <v>25</v>
      </c>
      <c r="C44" s="160"/>
      <c r="D44" s="161"/>
      <c r="E44" s="260"/>
      <c r="F44" s="258"/>
      <c r="G44" s="117">
        <f>950*1.22*6</f>
        <v>6954</v>
      </c>
      <c r="H44" s="118"/>
      <c r="I44" s="118"/>
      <c r="J44" s="118"/>
      <c r="K44" s="119"/>
    </row>
    <row r="45" spans="1:11" ht="36" customHeight="1" x14ac:dyDescent="0.25">
      <c r="A45" s="1" t="s">
        <v>3</v>
      </c>
      <c r="B45" s="159" t="s">
        <v>53</v>
      </c>
      <c r="C45" s="160"/>
      <c r="D45" s="161"/>
      <c r="E45" s="260" t="s">
        <v>43</v>
      </c>
      <c r="F45" s="258"/>
      <c r="G45" s="117">
        <f>1850*1.22*6</f>
        <v>13542</v>
      </c>
      <c r="H45" s="118"/>
      <c r="I45" s="118"/>
      <c r="J45" s="118"/>
      <c r="K45" s="119"/>
    </row>
    <row r="46" spans="1:11" x14ac:dyDescent="0.25">
      <c r="B46" s="159" t="s">
        <v>54</v>
      </c>
      <c r="C46" s="160"/>
      <c r="D46" s="161"/>
      <c r="E46" s="260"/>
      <c r="F46" s="258"/>
      <c r="G46" s="117">
        <f>1250*1.22*6</f>
        <v>9150</v>
      </c>
      <c r="H46" s="118"/>
      <c r="I46" s="118"/>
      <c r="J46" s="118"/>
      <c r="K46" s="119"/>
    </row>
    <row r="47" spans="1:11" ht="111.75" customHeight="1" x14ac:dyDescent="0.25">
      <c r="B47" s="108" t="s">
        <v>19</v>
      </c>
      <c r="C47" s="109"/>
      <c r="D47" s="55" t="s">
        <v>55</v>
      </c>
      <c r="E47" s="260" t="s">
        <v>51</v>
      </c>
      <c r="F47" s="258"/>
      <c r="G47" s="117">
        <f>2750*6*1.22</f>
        <v>20130</v>
      </c>
      <c r="H47" s="118"/>
      <c r="I47" s="118"/>
      <c r="J47" s="118"/>
      <c r="K47" s="119"/>
    </row>
    <row r="48" spans="1:11" ht="131.25" customHeight="1" x14ac:dyDescent="0.25">
      <c r="A48" s="2"/>
      <c r="B48" s="159" t="s">
        <v>30</v>
      </c>
      <c r="C48" s="160"/>
      <c r="D48" s="161"/>
      <c r="E48" s="260" t="s">
        <v>51</v>
      </c>
      <c r="F48" s="258"/>
      <c r="G48" s="117">
        <f>4900*1.22*6</f>
        <v>35868</v>
      </c>
      <c r="H48" s="118"/>
      <c r="I48" s="118"/>
      <c r="J48" s="118"/>
      <c r="K48" s="119"/>
    </row>
    <row r="49" spans="1:14" ht="138" customHeight="1" x14ac:dyDescent="0.25">
      <c r="A49" s="2"/>
      <c r="B49" s="159" t="s">
        <v>32</v>
      </c>
      <c r="C49" s="160"/>
      <c r="D49" s="161"/>
      <c r="E49" s="260" t="s">
        <v>43</v>
      </c>
      <c r="F49" s="258"/>
      <c r="G49" s="117">
        <f>2150*1.22*6</f>
        <v>15738</v>
      </c>
      <c r="H49" s="118"/>
      <c r="I49" s="118"/>
      <c r="J49" s="118"/>
      <c r="K49" s="119"/>
    </row>
    <row r="50" spans="1:14" ht="98.25" customHeight="1" thickBot="1" x14ac:dyDescent="0.3">
      <c r="A50" s="2"/>
      <c r="B50" s="189" t="s">
        <v>59</v>
      </c>
      <c r="C50" s="190"/>
      <c r="D50" s="56" t="s">
        <v>60</v>
      </c>
      <c r="E50" s="234" t="s">
        <v>51</v>
      </c>
      <c r="F50" s="235"/>
      <c r="G50" s="246">
        <f>1250*1.22*6</f>
        <v>9150</v>
      </c>
      <c r="H50" s="247"/>
      <c r="I50" s="247"/>
      <c r="J50" s="247"/>
      <c r="K50" s="248"/>
    </row>
    <row r="51" spans="1:14" ht="36" customHeight="1" thickBot="1" x14ac:dyDescent="0.3">
      <c r="A51" s="2"/>
      <c r="B51" s="53"/>
      <c r="C51" s="54"/>
      <c r="D51" s="54"/>
      <c r="E51" s="65"/>
      <c r="F51" s="66"/>
      <c r="G51" s="255" t="s">
        <v>70</v>
      </c>
      <c r="H51" s="255"/>
      <c r="I51" s="255"/>
      <c r="J51" s="255"/>
      <c r="K51" s="256"/>
      <c r="L51" s="42"/>
      <c r="M51" s="42"/>
      <c r="N51" s="42"/>
    </row>
    <row r="52" spans="1:14" ht="121.5" customHeight="1" thickBot="1" x14ac:dyDescent="0.3">
      <c r="A52" s="2"/>
      <c r="B52" s="126" t="s">
        <v>28</v>
      </c>
      <c r="C52" s="127"/>
      <c r="D52" s="41"/>
      <c r="E52" s="244" t="s">
        <v>43</v>
      </c>
      <c r="F52" s="245"/>
      <c r="G52" s="131">
        <f>900*1.22*6</f>
        <v>6588</v>
      </c>
      <c r="H52" s="131"/>
      <c r="I52" s="131"/>
      <c r="J52" s="131"/>
      <c r="K52" s="132"/>
    </row>
    <row r="53" spans="1:14" ht="36" customHeight="1" thickBot="1" x14ac:dyDescent="0.3">
      <c r="A53" s="2"/>
      <c r="B53" s="240"/>
      <c r="C53" s="241"/>
      <c r="D53" s="241"/>
      <c r="E53" s="242"/>
      <c r="F53" s="243"/>
      <c r="G53" s="103"/>
      <c r="H53" s="103"/>
      <c r="I53" s="103"/>
      <c r="J53" s="103"/>
      <c r="K53" s="104"/>
    </row>
    <row r="54" spans="1:14" ht="95.25" customHeight="1" thickBot="1" x14ac:dyDescent="0.3">
      <c r="A54" s="2"/>
      <c r="B54" s="98" t="s">
        <v>29</v>
      </c>
      <c r="C54" s="99"/>
      <c r="D54" s="100"/>
      <c r="E54" s="236"/>
      <c r="F54" s="129"/>
      <c r="G54" s="237">
        <f>3350*1.22*6</f>
        <v>24522</v>
      </c>
      <c r="H54" s="238"/>
      <c r="I54" s="238"/>
      <c r="J54" s="238"/>
      <c r="K54" s="239"/>
    </row>
    <row r="55" spans="1:14" ht="55.5" customHeight="1" thickBot="1" x14ac:dyDescent="0.3">
      <c r="A55" s="1" t="s">
        <v>20</v>
      </c>
      <c r="B55" s="120" t="s">
        <v>20</v>
      </c>
      <c r="C55" s="121"/>
      <c r="D55" s="121"/>
      <c r="E55" s="121"/>
      <c r="F55" s="122"/>
      <c r="G55" s="123"/>
      <c r="H55" s="124"/>
      <c r="I55" s="124"/>
      <c r="J55" s="124"/>
      <c r="K55" s="125"/>
    </row>
    <row r="56" spans="1:14" ht="145.5" customHeight="1" x14ac:dyDescent="0.25">
      <c r="A56" s="22"/>
      <c r="B56" s="105" t="s">
        <v>21</v>
      </c>
      <c r="C56" s="106"/>
      <c r="D56" s="107"/>
      <c r="E56" s="88" t="s">
        <v>43</v>
      </c>
      <c r="F56" s="89"/>
      <c r="G56" s="114">
        <f>1550*1.22*6</f>
        <v>11346</v>
      </c>
      <c r="H56" s="115"/>
      <c r="I56" s="115"/>
      <c r="J56" s="115"/>
      <c r="K56" s="116"/>
    </row>
    <row r="57" spans="1:14" ht="145.5" customHeight="1" x14ac:dyDescent="0.25">
      <c r="A57" s="27"/>
      <c r="B57" s="108" t="s">
        <v>56</v>
      </c>
      <c r="C57" s="109"/>
      <c r="D57" s="110"/>
      <c r="E57" s="90"/>
      <c r="F57" s="91"/>
      <c r="G57" s="117">
        <f>1850*1.22*6</f>
        <v>13542</v>
      </c>
      <c r="H57" s="118"/>
      <c r="I57" s="118"/>
      <c r="J57" s="118"/>
      <c r="K57" s="119"/>
      <c r="L57" s="28"/>
    </row>
    <row r="58" spans="1:14" ht="145.5" customHeight="1" x14ac:dyDescent="0.25">
      <c r="A58" s="27"/>
      <c r="B58" s="108" t="s">
        <v>57</v>
      </c>
      <c r="C58" s="109"/>
      <c r="D58" s="110"/>
      <c r="E58" s="90"/>
      <c r="F58" s="91"/>
      <c r="G58" s="117">
        <f>1250*1.22*6</f>
        <v>9150</v>
      </c>
      <c r="H58" s="118"/>
      <c r="I58" s="118"/>
      <c r="J58" s="118"/>
      <c r="K58" s="119"/>
      <c r="L58" s="43"/>
    </row>
    <row r="59" spans="1:14" ht="83.25" customHeight="1" x14ac:dyDescent="0.25">
      <c r="A59" s="27"/>
      <c r="B59" s="108" t="s">
        <v>81</v>
      </c>
      <c r="C59" s="109"/>
      <c r="D59" s="110"/>
      <c r="E59" s="261"/>
      <c r="F59" s="262"/>
      <c r="G59" s="117">
        <f>1350*6*1.22</f>
        <v>9882</v>
      </c>
      <c r="H59" s="118"/>
      <c r="I59" s="118"/>
      <c r="J59" s="118"/>
      <c r="K59" s="119"/>
      <c r="L59" s="43"/>
    </row>
    <row r="60" spans="1:14" ht="102" customHeight="1" thickBot="1" x14ac:dyDescent="0.3">
      <c r="A60" s="27"/>
      <c r="B60" s="111" t="s">
        <v>31</v>
      </c>
      <c r="C60" s="112"/>
      <c r="D60" s="113"/>
      <c r="E60" s="234" t="s">
        <v>52</v>
      </c>
      <c r="F60" s="235"/>
      <c r="G60" s="246">
        <f>950*1.22*6</f>
        <v>6954</v>
      </c>
      <c r="H60" s="247"/>
      <c r="I60" s="247"/>
      <c r="J60" s="247"/>
      <c r="K60" s="248"/>
      <c r="L60" s="43"/>
    </row>
    <row r="61" spans="1:14" s="17" customFormat="1" x14ac:dyDescent="0.25">
      <c r="A61" s="15"/>
      <c r="B61" s="21"/>
      <c r="C61" s="21"/>
      <c r="D61" s="21"/>
      <c r="E61" s="21"/>
      <c r="F61" s="21"/>
      <c r="G61" s="16"/>
      <c r="H61" s="16"/>
      <c r="I61" s="16"/>
      <c r="J61" s="16"/>
      <c r="K61" s="16"/>
      <c r="L61" s="26"/>
      <c r="M61" s="23"/>
      <c r="N61" s="24"/>
    </row>
    <row r="62" spans="1:14" s="18" customFormat="1" ht="50.1" customHeight="1" x14ac:dyDescent="0.25">
      <c r="A62" s="149" t="s">
        <v>10</v>
      </c>
      <c r="B62" s="150"/>
      <c r="C62" s="150"/>
      <c r="D62" s="150"/>
      <c r="E62" s="150"/>
      <c r="F62" s="150"/>
      <c r="G62" s="150"/>
      <c r="H62" s="151"/>
      <c r="I62" s="36"/>
      <c r="J62" s="37"/>
      <c r="L62" s="26"/>
      <c r="M62" s="23"/>
      <c r="N62" s="25"/>
    </row>
    <row r="63" spans="1:14" ht="120" customHeight="1" x14ac:dyDescent="0.25">
      <c r="A63" s="19" t="s">
        <v>11</v>
      </c>
      <c r="B63" s="101" t="s">
        <v>11</v>
      </c>
      <c r="C63" s="102"/>
      <c r="D63" s="101" t="s">
        <v>12</v>
      </c>
      <c r="E63" s="142"/>
      <c r="F63" s="102"/>
      <c r="G63" s="101" t="s">
        <v>13</v>
      </c>
      <c r="H63" s="155"/>
      <c r="I63" s="38"/>
      <c r="J63" s="39"/>
      <c r="K63" s="2"/>
    </row>
    <row r="64" spans="1:14" ht="138.75" customHeight="1" x14ac:dyDescent="0.25">
      <c r="A64" s="20" t="s">
        <v>17</v>
      </c>
      <c r="B64" s="143" t="s">
        <v>62</v>
      </c>
      <c r="C64" s="145"/>
      <c r="D64" s="143" t="s">
        <v>14</v>
      </c>
      <c r="E64" s="144"/>
      <c r="F64" s="145"/>
      <c r="G64" s="143" t="s">
        <v>15</v>
      </c>
      <c r="H64" s="153"/>
      <c r="I64" s="29"/>
      <c r="J64" s="39"/>
      <c r="K64" s="2"/>
    </row>
    <row r="65" spans="1:11" ht="138.75" customHeight="1" x14ac:dyDescent="0.25">
      <c r="A65" s="57"/>
      <c r="B65" s="92" t="s">
        <v>64</v>
      </c>
      <c r="C65" s="92"/>
      <c r="D65" s="94" t="s">
        <v>65</v>
      </c>
      <c r="E65" s="95"/>
      <c r="F65" s="96"/>
      <c r="G65" s="93" t="s">
        <v>61</v>
      </c>
      <c r="H65" s="93"/>
      <c r="I65" s="29"/>
      <c r="J65" s="39"/>
      <c r="K65" s="2"/>
    </row>
    <row r="66" spans="1:11" ht="138.75" customHeight="1" x14ac:dyDescent="0.25">
      <c r="A66" s="57"/>
      <c r="B66" s="97" t="s">
        <v>66</v>
      </c>
      <c r="C66" s="93"/>
      <c r="D66" s="94" t="s">
        <v>80</v>
      </c>
      <c r="E66" s="95"/>
      <c r="F66" s="96"/>
      <c r="G66" s="93" t="s">
        <v>61</v>
      </c>
      <c r="H66" s="93"/>
      <c r="I66" s="29"/>
      <c r="J66" s="39"/>
      <c r="K66" s="2"/>
    </row>
    <row r="67" spans="1:11" ht="115.5" customHeight="1" thickBot="1" x14ac:dyDescent="0.3">
      <c r="A67" s="152" t="s">
        <v>63</v>
      </c>
      <c r="B67" s="147"/>
      <c r="C67" s="148"/>
      <c r="D67" s="146" t="s">
        <v>16</v>
      </c>
      <c r="E67" s="147"/>
      <c r="F67" s="148"/>
      <c r="G67" s="146" t="s">
        <v>15</v>
      </c>
      <c r="H67" s="154"/>
      <c r="I67" s="29"/>
      <c r="J67" s="39"/>
      <c r="K67" s="2"/>
    </row>
    <row r="68" spans="1:11" ht="18" customHeight="1" x14ac:dyDescent="0.25">
      <c r="A68" s="9"/>
      <c r="B68" s="10"/>
      <c r="C68" s="11"/>
      <c r="D68" s="11"/>
      <c r="E68" s="11"/>
      <c r="F68" s="11"/>
      <c r="G68" s="12"/>
      <c r="H68" s="12"/>
      <c r="I68" s="12"/>
      <c r="J68" s="12"/>
      <c r="K68" s="12"/>
    </row>
    <row r="69" spans="1:11" ht="40.5" customHeight="1" x14ac:dyDescent="0.25">
      <c r="A69" s="9"/>
      <c r="B69" s="87" t="s">
        <v>9</v>
      </c>
      <c r="C69" s="87"/>
      <c r="D69" s="87"/>
      <c r="E69" s="87"/>
      <c r="F69" s="87"/>
      <c r="G69" s="87"/>
      <c r="H69" s="87"/>
      <c r="I69" s="87"/>
      <c r="J69" s="87"/>
      <c r="K69" s="87"/>
    </row>
    <row r="70" spans="1:11" ht="40.5" customHeight="1" x14ac:dyDescent="0.25">
      <c r="A70" s="9"/>
      <c r="B70" s="87" t="s">
        <v>58</v>
      </c>
      <c r="C70" s="87"/>
      <c r="D70" s="87"/>
      <c r="E70" s="87"/>
      <c r="F70" s="87"/>
      <c r="G70" s="87"/>
      <c r="H70" s="87"/>
      <c r="I70" s="87"/>
      <c r="J70" s="87"/>
      <c r="K70" s="87"/>
    </row>
  </sheetData>
  <sheetProtection selectLockedCells="1" selectUnlockedCells="1"/>
  <mergeCells count="130">
    <mergeCell ref="G48:K48"/>
    <mergeCell ref="G49:K49"/>
    <mergeCell ref="B53:F53"/>
    <mergeCell ref="B45:D45"/>
    <mergeCell ref="B46:D46"/>
    <mergeCell ref="B47:C47"/>
    <mergeCell ref="B48:D48"/>
    <mergeCell ref="B49:D49"/>
    <mergeCell ref="E45:F46"/>
    <mergeCell ref="E52:F52"/>
    <mergeCell ref="E47:F47"/>
    <mergeCell ref="G51:K51"/>
    <mergeCell ref="G52:K52"/>
    <mergeCell ref="G45:K45"/>
    <mergeCell ref="B43:D43"/>
    <mergeCell ref="B44:D44"/>
    <mergeCell ref="G41:K41"/>
    <mergeCell ref="G44:K44"/>
    <mergeCell ref="G42:K42"/>
    <mergeCell ref="B31:D31"/>
    <mergeCell ref="B32:D32"/>
    <mergeCell ref="B33:D33"/>
    <mergeCell ref="B34:D34"/>
    <mergeCell ref="B35:D35"/>
    <mergeCell ref="G32:K32"/>
    <mergeCell ref="G33:K33"/>
    <mergeCell ref="E38:F38"/>
    <mergeCell ref="E39:F39"/>
    <mergeCell ref="E26:F35"/>
    <mergeCell ref="B26:D26"/>
    <mergeCell ref="B27:D27"/>
    <mergeCell ref="B40:D40"/>
    <mergeCell ref="B41:D41"/>
    <mergeCell ref="B42:D42"/>
    <mergeCell ref="B29:D29"/>
    <mergeCell ref="B30:D30"/>
    <mergeCell ref="G8:K8"/>
    <mergeCell ref="B9:F9"/>
    <mergeCell ref="G9:K9"/>
    <mergeCell ref="E8:F8"/>
    <mergeCell ref="B22:C23"/>
    <mergeCell ref="E22:F23"/>
    <mergeCell ref="G22:K23"/>
    <mergeCell ref="E10:F15"/>
    <mergeCell ref="G10:K15"/>
    <mergeCell ref="E17:F20"/>
    <mergeCell ref="G17:K20"/>
    <mergeCell ref="B16:F16"/>
    <mergeCell ref="G16:K16"/>
    <mergeCell ref="B10:C15"/>
    <mergeCell ref="B17:C20"/>
    <mergeCell ref="B21:F21"/>
    <mergeCell ref="G21:K21"/>
    <mergeCell ref="B28:D28"/>
    <mergeCell ref="B25:F25"/>
    <mergeCell ref="G25:K25"/>
    <mergeCell ref="G26:K26"/>
    <mergeCell ref="G27:K27"/>
    <mergeCell ref="G28:K28"/>
    <mergeCell ref="B1:K1"/>
    <mergeCell ref="B3:F3"/>
    <mergeCell ref="G7:K7"/>
    <mergeCell ref="B69:K69"/>
    <mergeCell ref="D63:F63"/>
    <mergeCell ref="D64:F64"/>
    <mergeCell ref="D67:F67"/>
    <mergeCell ref="A62:H62"/>
    <mergeCell ref="B64:C64"/>
    <mergeCell ref="A67:C67"/>
    <mergeCell ref="G64:H64"/>
    <mergeCell ref="G67:H67"/>
    <mergeCell ref="G63:H63"/>
    <mergeCell ref="G47:K47"/>
    <mergeCell ref="B55:F55"/>
    <mergeCell ref="G55:K55"/>
    <mergeCell ref="B52:C52"/>
    <mergeCell ref="E49:F49"/>
    <mergeCell ref="E48:F48"/>
    <mergeCell ref="G29:K29"/>
    <mergeCell ref="G30:K30"/>
    <mergeCell ref="G31:K31"/>
    <mergeCell ref="B36:F36"/>
    <mergeCell ref="G36:K36"/>
    <mergeCell ref="B37:F37"/>
    <mergeCell ref="G37:K37"/>
    <mergeCell ref="G34:K34"/>
    <mergeCell ref="G35:K35"/>
    <mergeCell ref="B38:D38"/>
    <mergeCell ref="G39:K39"/>
    <mergeCell ref="G40:K40"/>
    <mergeCell ref="G38:K38"/>
    <mergeCell ref="G46:K46"/>
    <mergeCell ref="G43:K43"/>
    <mergeCell ref="E40:F40"/>
    <mergeCell ref="E41:F44"/>
    <mergeCell ref="B39:D39"/>
    <mergeCell ref="B54:D54"/>
    <mergeCell ref="B63:C63"/>
    <mergeCell ref="G53:K53"/>
    <mergeCell ref="B56:D56"/>
    <mergeCell ref="B57:D57"/>
    <mergeCell ref="B60:D60"/>
    <mergeCell ref="B58:D58"/>
    <mergeCell ref="G56:K56"/>
    <mergeCell ref="G57:K57"/>
    <mergeCell ref="G58:K58"/>
    <mergeCell ref="E60:F60"/>
    <mergeCell ref="E54:F54"/>
    <mergeCell ref="G54:K54"/>
    <mergeCell ref="G60:K60"/>
    <mergeCell ref="B59:D59"/>
    <mergeCell ref="E56:F59"/>
    <mergeCell ref="G59:K59"/>
    <mergeCell ref="E2:K2"/>
    <mergeCell ref="B5:C5"/>
    <mergeCell ref="B4:C4"/>
    <mergeCell ref="G5:K5"/>
    <mergeCell ref="D5:F5"/>
    <mergeCell ref="D6:F6"/>
    <mergeCell ref="G6:K6"/>
    <mergeCell ref="B70:K70"/>
    <mergeCell ref="E50:F50"/>
    <mergeCell ref="B50:C50"/>
    <mergeCell ref="G50:K50"/>
    <mergeCell ref="B65:C65"/>
    <mergeCell ref="G65:H65"/>
    <mergeCell ref="D65:F65"/>
    <mergeCell ref="B66:C66"/>
    <mergeCell ref="D66:F66"/>
    <mergeCell ref="G66:H66"/>
  </mergeCells>
  <pageMargins left="0.70866141732283472" right="0.70866141732283472" top="0" bottom="0.74803149606299213" header="0.51181102362204722" footer="0.51181102362204722"/>
  <pageSetup paperSize="9" scale="23" firstPageNumber="0" fitToHeight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Бесшовка</vt:lpstr>
      <vt:lpstr>Бесшовка!Область_печати</vt:lpstr>
    </vt:vector>
  </TitlesOfParts>
  <Company>2GIS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Южакова Анна Дмитриевна</dc:creator>
  <cp:lastModifiedBy>Полякова Анна Дмитриевна</cp:lastModifiedBy>
  <dcterms:created xsi:type="dcterms:W3CDTF">2019-09-05T09:42:51Z</dcterms:created>
  <dcterms:modified xsi:type="dcterms:W3CDTF">2026-01-14T10:00:45Z</dcterms:modified>
</cp:coreProperties>
</file>